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30" tabRatio="822" activeTab="0"/>
  </bookViews>
  <sheets>
    <sheet name="Totals" sheetId="1" r:id="rId1"/>
    <sheet name="BREBOY" sheetId="2" r:id="rId2"/>
    <sheet name="BRWLGR" sheetId="3" r:id="rId3"/>
    <sheet name="BRIMNO" sheetId="4" r:id="rId4"/>
    <sheet name="BRIMSO" sheetId="5" r:id="rId5"/>
    <sheet name="BROCKW" sheetId="6" r:id="rId6"/>
    <sheet name="DUNSTON" sheetId="7" r:id="rId7"/>
    <sheet name="HASLAND" sheetId="8" r:id="rId8"/>
    <sheet name="LINACRE" sheetId="9" r:id="rId9"/>
    <sheet name="ROTHER" sheetId="10" r:id="rId10"/>
    <sheet name="SPIRE" sheetId="11" r:id="rId11"/>
    <sheet name="STVCEN" sheetId="12" r:id="rId12"/>
    <sheet name="STVNOR" sheetId="13" r:id="rId13"/>
    <sheet name="STVSOU" sheetId="14" r:id="rId14"/>
    <sheet name="WALTON" sheetId="15" r:id="rId15"/>
    <sheet name="WHITGN" sheetId="16" r:id="rId16"/>
    <sheet name="WHITMR" sheetId="17" r:id="rId17"/>
  </sheets>
  <definedNames/>
  <calcPr fullCalcOnLoad="1"/>
</workbook>
</file>

<file path=xl/sharedStrings.xml><?xml version="1.0" encoding="utf-8"?>
<sst xmlns="http://schemas.openxmlformats.org/spreadsheetml/2006/main" count="613" uniqueCount="162">
  <si>
    <t>ELECTORATE</t>
  </si>
  <si>
    <t>BOX NO.</t>
  </si>
  <si>
    <t>PAPERS ISSUED BY ARO</t>
  </si>
  <si>
    <t>NO. OF UNUSED PAPERS RETURNED BY PRESIDING OFFICERS</t>
  </si>
  <si>
    <t>NO. OF PAPERS ISSUED ACCORDING TO BALLOT PAPER ACCOUNT</t>
  </si>
  <si>
    <t>NO.OF PAPERS FOUND IN BOX</t>
  </si>
  <si>
    <t>OVER OR UNDER BALLOT PAPER ACCOUNT</t>
  </si>
  <si>
    <t>ARO COMMENT</t>
  </si>
  <si>
    <t>ORDINARY (1)</t>
  </si>
  <si>
    <t>TENDERED (2)</t>
  </si>
  <si>
    <t>ORDINARY (3)</t>
  </si>
  <si>
    <t>TENDERED (4)</t>
  </si>
  <si>
    <t xml:space="preserve">                       (5)</t>
  </si>
  <si>
    <t xml:space="preserve">               (6)</t>
  </si>
  <si>
    <t>+           -            (7)</t>
  </si>
  <si>
    <t>MASTER VERIFICATION SHEET</t>
  </si>
  <si>
    <t>ELECTORATE as at date of poll:</t>
  </si>
  <si>
    <t>PERCENTAGE POLL:</t>
  </si>
  <si>
    <t>% (column 6 / total electorate x 100)</t>
  </si>
  <si>
    <t>Signed</t>
  </si>
  <si>
    <t>____________________________</t>
  </si>
  <si>
    <t>(Accounting Supervisor)</t>
  </si>
  <si>
    <t>Acting Returning Officer</t>
  </si>
  <si>
    <t>SA4</t>
  </si>
  <si>
    <t>PERCENTAGE POLL POSTAL VOTES:</t>
  </si>
  <si>
    <t>______________________________</t>
  </si>
  <si>
    <t>District</t>
  </si>
  <si>
    <t>Postal Electorate</t>
  </si>
  <si>
    <t>Postal Votes</t>
  </si>
  <si>
    <t>Postal %age</t>
  </si>
  <si>
    <t>Total</t>
  </si>
  <si>
    <t>Total Electorate</t>
  </si>
  <si>
    <t>Total Votes Electorate</t>
  </si>
  <si>
    <t>Total %age Electorate</t>
  </si>
  <si>
    <t>Polling Station Electorate</t>
  </si>
  <si>
    <t>Polling Station Votes</t>
  </si>
  <si>
    <t>Polling Station %age</t>
  </si>
  <si>
    <t>Brampton East &amp; Boythorpe</t>
  </si>
  <si>
    <t>Brampton West &amp; Loundsley Green</t>
  </si>
  <si>
    <t>Brimington North</t>
  </si>
  <si>
    <t>Brimington South</t>
  </si>
  <si>
    <t>Brockwell</t>
  </si>
  <si>
    <t>Dunston</t>
  </si>
  <si>
    <t>Hasland</t>
  </si>
  <si>
    <t>Linacre</t>
  </si>
  <si>
    <t>Rother</t>
  </si>
  <si>
    <t>Spire</t>
  </si>
  <si>
    <t>Staveley Central</t>
  </si>
  <si>
    <t>Staveley North</t>
  </si>
  <si>
    <t>Staveley South</t>
  </si>
  <si>
    <t>Walton</t>
  </si>
  <si>
    <t>Whittington</t>
  </si>
  <si>
    <t>Whittington Moor</t>
  </si>
  <si>
    <t>To get upto date totals</t>
  </si>
  <si>
    <t>Areas | Documents | Counting &amp; Verification | Verfication | Verification Control Statement</t>
  </si>
  <si>
    <t>POLLING STATION</t>
  </si>
  <si>
    <t>BOROUGH COUNCIL ELECTION - 4TH MAY 2023</t>
  </si>
  <si>
    <t>NAME OF WARD: Brampton East &amp; Boythorpe</t>
  </si>
  <si>
    <t>NAME OF WARD: Brampton West &amp; Loundsley Green</t>
  </si>
  <si>
    <t>NAME OF WARD: Brimington North</t>
  </si>
  <si>
    <t>NAME OF WARD: Brimington South</t>
  </si>
  <si>
    <t>NAME OF WARD: Brockwell</t>
  </si>
  <si>
    <t>NAME OF WARD: Dunston</t>
  </si>
  <si>
    <t>NAME OF WARD: Hasland</t>
  </si>
  <si>
    <t>NAME OF WARD: Linacre</t>
  </si>
  <si>
    <t>NAME OF WARD: Rother</t>
  </si>
  <si>
    <t>NAME OF WARD: Spire</t>
  </si>
  <si>
    <t>NAME OF WARD: Staveley Central</t>
  </si>
  <si>
    <t>NAME OF WARD: Staveley North</t>
  </si>
  <si>
    <t>NAME OF WARD: Staveley South</t>
  </si>
  <si>
    <t>NAME OF WARD: Walton</t>
  </si>
  <si>
    <t>NAME OF WARD: Whittington</t>
  </si>
  <si>
    <t>NAME OF WARD: Whittington Moor</t>
  </si>
  <si>
    <t>1</t>
  </si>
  <si>
    <t>2</t>
  </si>
  <si>
    <t>3</t>
  </si>
  <si>
    <t>4</t>
  </si>
  <si>
    <t>5</t>
  </si>
  <si>
    <t>POSTAL</t>
  </si>
  <si>
    <t>TOTAL</t>
  </si>
  <si>
    <t>DISTRICT</t>
  </si>
  <si>
    <t>AA1</t>
  </si>
  <si>
    <t>AA2</t>
  </si>
  <si>
    <t>AA3</t>
  </si>
  <si>
    <t>AA4, AA6</t>
  </si>
  <si>
    <t>AA5, AA7</t>
  </si>
  <si>
    <t>BA1, BA6</t>
  </si>
  <si>
    <t>BA2</t>
  </si>
  <si>
    <t>BA3</t>
  </si>
  <si>
    <t>BA4</t>
  </si>
  <si>
    <t>BA5</t>
  </si>
  <si>
    <t>CA1</t>
  </si>
  <si>
    <t>CA2</t>
  </si>
  <si>
    <t>CA3</t>
  </si>
  <si>
    <t>DA1</t>
  </si>
  <si>
    <t>DA3</t>
  </si>
  <si>
    <t>DA2</t>
  </si>
  <si>
    <t>DA4</t>
  </si>
  <si>
    <t>EA1</t>
  </si>
  <si>
    <t>EA2</t>
  </si>
  <si>
    <t>ES3</t>
  </si>
  <si>
    <t>ES4</t>
  </si>
  <si>
    <t>EA5</t>
  </si>
  <si>
    <t>FA1</t>
  </si>
  <si>
    <t>FA2</t>
  </si>
  <si>
    <t>FA3</t>
  </si>
  <si>
    <t>FA4</t>
  </si>
  <si>
    <t>GA1, GA3</t>
  </si>
  <si>
    <t>GA2</t>
  </si>
  <si>
    <t>GA4</t>
  </si>
  <si>
    <t>GA5</t>
  </si>
  <si>
    <t>GA6</t>
  </si>
  <si>
    <t>HA1</t>
  </si>
  <si>
    <t>HA2</t>
  </si>
  <si>
    <t>HA3</t>
  </si>
  <si>
    <t>IA1</t>
  </si>
  <si>
    <t>IA2</t>
  </si>
  <si>
    <t>IA3</t>
  </si>
  <si>
    <t>IA4</t>
  </si>
  <si>
    <t>IA5</t>
  </si>
  <si>
    <t>IA6</t>
  </si>
  <si>
    <t>IA7</t>
  </si>
  <si>
    <t>JA1</t>
  </si>
  <si>
    <t>JA2</t>
  </si>
  <si>
    <t>JA3</t>
  </si>
  <si>
    <t>JA4</t>
  </si>
  <si>
    <t>JA5</t>
  </si>
  <si>
    <t>KA1</t>
  </si>
  <si>
    <t>KA2</t>
  </si>
  <si>
    <t>KA3</t>
  </si>
  <si>
    <t>KA4</t>
  </si>
  <si>
    <t>KA5</t>
  </si>
  <si>
    <t>LA1</t>
  </si>
  <si>
    <t>LA2</t>
  </si>
  <si>
    <t>LA3</t>
  </si>
  <si>
    <t>LA4</t>
  </si>
  <si>
    <t>MA1</t>
  </si>
  <si>
    <t>MA2</t>
  </si>
  <si>
    <t>MA3</t>
  </si>
  <si>
    <t>MA4</t>
  </si>
  <si>
    <t>NA1</t>
  </si>
  <si>
    <t>NA2</t>
  </si>
  <si>
    <t>NA3</t>
  </si>
  <si>
    <t>NA4</t>
  </si>
  <si>
    <t>OA1</t>
  </si>
  <si>
    <t>OA2</t>
  </si>
  <si>
    <t>OA3</t>
  </si>
  <si>
    <t>OA4</t>
  </si>
  <si>
    <t>PA1</t>
  </si>
  <si>
    <t>PA2</t>
  </si>
  <si>
    <t>PA3</t>
  </si>
  <si>
    <t>PA4</t>
  </si>
  <si>
    <t>10,21</t>
  </si>
  <si>
    <t>2,21</t>
  </si>
  <si>
    <t>2,10</t>
  </si>
  <si>
    <t>6</t>
  </si>
  <si>
    <t>62,63</t>
  </si>
  <si>
    <t>61,63</t>
  </si>
  <si>
    <t>61,62</t>
  </si>
  <si>
    <t>35,60</t>
  </si>
  <si>
    <t>5,60</t>
  </si>
  <si>
    <t>5,35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</si>
</sst>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0" fontId="6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0" fontId="6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15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1" xfId="0" applyNumberFormat="1" applyFont="1" applyBorder="1" applyAlignment="1">
      <alignment vertical="top" wrapText="1"/>
    </xf>
    <xf numFmtId="10" fontId="6" fillId="0" borderId="12" xfId="0" applyNumberFormat="1" applyFont="1" applyBorder="1" applyAlignment="1">
      <alignment vertical="top" wrapText="1"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10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4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1"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7.421875" style="0" customWidth="1"/>
    <col min="2" max="2" width="10.7109375" style="0" customWidth="1"/>
    <col min="3" max="3" width="11.28125" style="0" customWidth="1"/>
    <col min="4" max="4" width="10.7109375" style="14" customWidth="1"/>
    <col min="5" max="5" width="5.7109375" style="14" customWidth="1"/>
    <col min="6" max="8" width="13.7109375" style="14" customWidth="1"/>
    <col min="9" max="9" width="5.7109375" style="0" customWidth="1"/>
    <col min="10" max="12" width="10.7109375" style="0" customWidth="1"/>
  </cols>
  <sheetData>
    <row r="1" spans="1:16" s="15" customFormat="1" ht="25.5" customHeight="1">
      <c r="A1" s="17" t="s">
        <v>26</v>
      </c>
      <c r="B1" s="19" t="s">
        <v>31</v>
      </c>
      <c r="C1" s="20" t="s">
        <v>32</v>
      </c>
      <c r="D1" s="21" t="s">
        <v>33</v>
      </c>
      <c r="E1" s="18"/>
      <c r="F1" s="30" t="s">
        <v>34</v>
      </c>
      <c r="G1" s="31" t="s">
        <v>35</v>
      </c>
      <c r="H1" s="21" t="s">
        <v>36</v>
      </c>
      <c r="I1" s="17"/>
      <c r="J1" s="19" t="s">
        <v>27</v>
      </c>
      <c r="K1" s="20" t="s">
        <v>28</v>
      </c>
      <c r="L1" s="34" t="s">
        <v>29</v>
      </c>
      <c r="M1" s="17"/>
      <c r="N1" s="17"/>
      <c r="O1" s="17"/>
      <c r="P1" s="17"/>
    </row>
    <row r="2" spans="2:12" ht="12">
      <c r="B2" s="22"/>
      <c r="C2" s="23"/>
      <c r="D2" s="24"/>
      <c r="F2" s="32"/>
      <c r="G2" s="33"/>
      <c r="H2" s="24"/>
      <c r="J2" s="22"/>
      <c r="K2" s="23"/>
      <c r="L2" s="35"/>
    </row>
    <row r="3" spans="1:12" ht="14.25">
      <c r="A3" s="38" t="s">
        <v>37</v>
      </c>
      <c r="B3" s="25">
        <f>BREBOY!C15</f>
        <v>3605</v>
      </c>
      <c r="C3" s="26">
        <f>BREBOY!J15</f>
        <v>1206</v>
      </c>
      <c r="D3" s="24">
        <f>C3/B3</f>
        <v>0.3345353675450763</v>
      </c>
      <c r="F3" s="25">
        <f>B3-J3</f>
        <v>2780</v>
      </c>
      <c r="G3" s="26">
        <f>C3-K3</f>
        <v>662</v>
      </c>
      <c r="H3" s="24">
        <f>G3/F3</f>
        <v>0.2381294964028777</v>
      </c>
      <c r="J3" s="25">
        <f>BREBOY!C14</f>
        <v>825</v>
      </c>
      <c r="K3" s="26">
        <f>BREBOY!J14</f>
        <v>544</v>
      </c>
      <c r="L3" s="24">
        <f>K3/J3</f>
        <v>0.6593939393939394</v>
      </c>
    </row>
    <row r="4" spans="1:12" ht="14.25">
      <c r="A4" s="38" t="s">
        <v>38</v>
      </c>
      <c r="B4" s="25">
        <f>BRWLGR!C15</f>
        <v>5777</v>
      </c>
      <c r="C4" s="26">
        <f>BRWLGR!J15</f>
        <v>2408</v>
      </c>
      <c r="D4" s="24">
        <f aca="true" t="shared" si="0" ref="D4:D18">C4/B4</f>
        <v>0.41682534187294445</v>
      </c>
      <c r="F4" s="25">
        <f aca="true" t="shared" si="1" ref="F4:F18">B4-J4</f>
        <v>4129</v>
      </c>
      <c r="G4" s="26">
        <f aca="true" t="shared" si="2" ref="G4:G18">C4-K4</f>
        <v>1255</v>
      </c>
      <c r="H4" s="24">
        <f aca="true" t="shared" si="3" ref="H4:H18">G4/F4</f>
        <v>0.3039476870913054</v>
      </c>
      <c r="J4" s="25">
        <f>BRWLGR!C14</f>
        <v>1648</v>
      </c>
      <c r="K4" s="26">
        <f>BRWLGR!J14</f>
        <v>1153</v>
      </c>
      <c r="L4" s="24">
        <f aca="true" t="shared" si="4" ref="L4:L18">K4/J4</f>
        <v>0.6996359223300971</v>
      </c>
    </row>
    <row r="5" spans="1:12" ht="14.25">
      <c r="A5" s="38" t="s">
        <v>39</v>
      </c>
      <c r="B5" s="25">
        <f>BRIMNO!C13</f>
        <v>3799</v>
      </c>
      <c r="C5" s="26">
        <f>BRIMNO!J13</f>
        <v>858</v>
      </c>
      <c r="D5" s="24">
        <f t="shared" si="0"/>
        <v>0.22584890760726506</v>
      </c>
      <c r="F5" s="25">
        <f t="shared" si="1"/>
        <v>3012</v>
      </c>
      <c r="G5" s="26">
        <f t="shared" si="2"/>
        <v>401</v>
      </c>
      <c r="H5" s="24">
        <f t="shared" si="3"/>
        <v>0.13313413014608233</v>
      </c>
      <c r="J5" s="25">
        <f>BRIMNO!C12</f>
        <v>787</v>
      </c>
      <c r="K5" s="26">
        <f>BRIMNO!J12</f>
        <v>457</v>
      </c>
      <c r="L5" s="24">
        <f t="shared" si="4"/>
        <v>0.5806861499364676</v>
      </c>
    </row>
    <row r="6" spans="1:12" ht="14.25">
      <c r="A6" s="38" t="s">
        <v>40</v>
      </c>
      <c r="B6" s="25">
        <f>BRIMSO!C14</f>
        <v>4279</v>
      </c>
      <c r="C6" s="26">
        <f>BRIMSO!J14</f>
        <v>1421</v>
      </c>
      <c r="D6" s="24">
        <f t="shared" si="0"/>
        <v>0.33208693620004676</v>
      </c>
      <c r="F6" s="25">
        <f t="shared" si="1"/>
        <v>3249</v>
      </c>
      <c r="G6" s="26">
        <f t="shared" si="2"/>
        <v>743</v>
      </c>
      <c r="H6" s="24">
        <f t="shared" si="3"/>
        <v>0.22868574946137274</v>
      </c>
      <c r="J6" s="25">
        <f>BRIMSO!C13</f>
        <v>1030</v>
      </c>
      <c r="K6" s="26">
        <f>BRIMSO!J13</f>
        <v>678</v>
      </c>
      <c r="L6" s="24">
        <f t="shared" si="4"/>
        <v>0.658252427184466</v>
      </c>
    </row>
    <row r="7" spans="1:12" ht="14.25">
      <c r="A7" s="38" t="s">
        <v>41</v>
      </c>
      <c r="B7" s="25">
        <f>BROCKW!C15</f>
        <v>3886</v>
      </c>
      <c r="C7" s="26">
        <f>BROCKW!J15</f>
        <v>1419</v>
      </c>
      <c r="D7" s="24">
        <f t="shared" si="0"/>
        <v>0.36515697375193</v>
      </c>
      <c r="F7" s="25">
        <f t="shared" si="1"/>
        <v>2865</v>
      </c>
      <c r="G7" s="26">
        <f t="shared" si="2"/>
        <v>719</v>
      </c>
      <c r="H7" s="24">
        <f t="shared" si="3"/>
        <v>0.25095986038394413</v>
      </c>
      <c r="J7" s="25">
        <f>BROCKW!C14</f>
        <v>1021</v>
      </c>
      <c r="K7" s="26">
        <f>BROCKW!J14</f>
        <v>700</v>
      </c>
      <c r="L7" s="24">
        <f t="shared" si="4"/>
        <v>0.6856023506366308</v>
      </c>
    </row>
    <row r="8" spans="1:12" ht="14.25">
      <c r="A8" s="38" t="s">
        <v>42</v>
      </c>
      <c r="B8" s="25">
        <f>DUNSTON!C14</f>
        <v>5938</v>
      </c>
      <c r="C8" s="26">
        <f>DUNSTON!J14</f>
        <v>1572</v>
      </c>
      <c r="D8" s="24">
        <f t="shared" si="0"/>
        <v>0.2647356012125295</v>
      </c>
      <c r="F8" s="25">
        <f t="shared" si="1"/>
        <v>4573</v>
      </c>
      <c r="G8" s="26">
        <f t="shared" si="2"/>
        <v>745</v>
      </c>
      <c r="H8" s="24">
        <f t="shared" si="3"/>
        <v>0.1629127487426197</v>
      </c>
      <c r="J8" s="25">
        <f>DUNSTON!C13</f>
        <v>1365</v>
      </c>
      <c r="K8" s="26">
        <f>DUNSTON!J13</f>
        <v>827</v>
      </c>
      <c r="L8" s="24">
        <f t="shared" si="4"/>
        <v>0.6058608058608058</v>
      </c>
    </row>
    <row r="9" spans="1:12" ht="14.25">
      <c r="A9" s="38" t="s">
        <v>43</v>
      </c>
      <c r="B9" s="25">
        <f>HASLAND!C15</f>
        <v>5997</v>
      </c>
      <c r="C9" s="26">
        <f>HASLAND!J15</f>
        <v>2322</v>
      </c>
      <c r="D9" s="24">
        <f t="shared" si="0"/>
        <v>0.3871935967983992</v>
      </c>
      <c r="F9" s="25">
        <f t="shared" si="1"/>
        <v>4486</v>
      </c>
      <c r="G9" s="26">
        <f t="shared" si="2"/>
        <v>1266</v>
      </c>
      <c r="H9" s="24">
        <f t="shared" si="3"/>
        <v>0.28221132411948285</v>
      </c>
      <c r="J9" s="25">
        <f>HASLAND!C14</f>
        <v>1511</v>
      </c>
      <c r="K9" s="26">
        <f>HASLAND!J14</f>
        <v>1056</v>
      </c>
      <c r="L9" s="24">
        <f t="shared" si="4"/>
        <v>0.698874917273329</v>
      </c>
    </row>
    <row r="10" spans="1:12" ht="14.25">
      <c r="A10" s="38" t="s">
        <v>44</v>
      </c>
      <c r="B10" s="25">
        <f>LINACRE!C13</f>
        <v>4101</v>
      </c>
      <c r="C10" s="26">
        <f>LINACRE!J13</f>
        <v>1706</v>
      </c>
      <c r="D10" s="24">
        <f t="shared" si="0"/>
        <v>0.4159960985125579</v>
      </c>
      <c r="F10" s="25">
        <f t="shared" si="1"/>
        <v>2959</v>
      </c>
      <c r="G10" s="26">
        <f t="shared" si="2"/>
        <v>853</v>
      </c>
      <c r="H10" s="24">
        <f t="shared" si="3"/>
        <v>0.2882730652247381</v>
      </c>
      <c r="J10" s="25">
        <f>LINACRE!C12</f>
        <v>1142</v>
      </c>
      <c r="K10" s="26">
        <f>LINACRE!J12</f>
        <v>853</v>
      </c>
      <c r="L10" s="24">
        <f t="shared" si="4"/>
        <v>0.7469352014010507</v>
      </c>
    </row>
    <row r="11" spans="1:12" ht="14.25">
      <c r="A11" s="38" t="s">
        <v>45</v>
      </c>
      <c r="B11" s="25">
        <f>ROTHER!C17</f>
        <v>5570</v>
      </c>
      <c r="C11" s="26">
        <f>ROTHER!J17</f>
        <v>1278</v>
      </c>
      <c r="D11" s="24">
        <f t="shared" si="0"/>
        <v>0.22944344703770198</v>
      </c>
      <c r="F11" s="25">
        <f t="shared" si="1"/>
        <v>4388</v>
      </c>
      <c r="G11" s="26">
        <f t="shared" si="2"/>
        <v>554</v>
      </c>
      <c r="H11" s="24">
        <f t="shared" si="3"/>
        <v>0.12625341841385598</v>
      </c>
      <c r="J11" s="25">
        <f>ROTHER!C16</f>
        <v>1182</v>
      </c>
      <c r="K11" s="26">
        <f>ROTHER!J16</f>
        <v>724</v>
      </c>
      <c r="L11" s="24">
        <f t="shared" si="4"/>
        <v>0.6125211505922166</v>
      </c>
    </row>
    <row r="12" spans="1:12" ht="14.25">
      <c r="A12" s="38" t="s">
        <v>46</v>
      </c>
      <c r="B12" s="25">
        <f>SPIRE!C15</f>
        <v>5566</v>
      </c>
      <c r="C12" s="26">
        <f>SPIRE!J15</f>
        <v>1933</v>
      </c>
      <c r="D12" s="24">
        <f t="shared" si="0"/>
        <v>0.34728710025152715</v>
      </c>
      <c r="F12" s="25">
        <f t="shared" si="1"/>
        <v>4485</v>
      </c>
      <c r="G12" s="26">
        <f t="shared" si="2"/>
        <v>1232</v>
      </c>
      <c r="H12" s="24">
        <f t="shared" si="3"/>
        <v>0.27469342251950946</v>
      </c>
      <c r="J12" s="25">
        <f>SPIRE!C14</f>
        <v>1081</v>
      </c>
      <c r="K12" s="26">
        <f>SPIRE!J14</f>
        <v>701</v>
      </c>
      <c r="L12" s="24">
        <f t="shared" si="4"/>
        <v>0.6484736355226642</v>
      </c>
    </row>
    <row r="13" spans="1:12" ht="14.25">
      <c r="A13" s="38" t="s">
        <v>47</v>
      </c>
      <c r="B13" s="25">
        <f>STVCEN!C15</f>
        <v>3815</v>
      </c>
      <c r="C13" s="26">
        <f>STVCEN!J15</f>
        <v>870</v>
      </c>
      <c r="D13" s="24">
        <f t="shared" si="0"/>
        <v>0.22804718217562253</v>
      </c>
      <c r="F13" s="25">
        <f t="shared" si="1"/>
        <v>3095</v>
      </c>
      <c r="G13" s="26">
        <f t="shared" si="2"/>
        <v>433</v>
      </c>
      <c r="H13" s="24">
        <f t="shared" si="3"/>
        <v>0.13990306946688208</v>
      </c>
      <c r="J13" s="25">
        <f>STVCEN!C14</f>
        <v>720</v>
      </c>
      <c r="K13" s="26">
        <f>STVCEN!J14</f>
        <v>437</v>
      </c>
      <c r="L13" s="24">
        <f t="shared" si="4"/>
        <v>0.6069444444444444</v>
      </c>
    </row>
    <row r="14" spans="1:12" ht="14.25">
      <c r="A14" s="38" t="s">
        <v>48</v>
      </c>
      <c r="B14" s="25">
        <f>STVNOR!C14</f>
        <v>3676</v>
      </c>
      <c r="C14" s="26">
        <f>STVNOR!J14</f>
        <v>1004</v>
      </c>
      <c r="D14" s="24">
        <f t="shared" si="0"/>
        <v>0.2731229597388466</v>
      </c>
      <c r="F14" s="25">
        <f t="shared" si="1"/>
        <v>2943</v>
      </c>
      <c r="G14" s="26">
        <f t="shared" si="2"/>
        <v>536</v>
      </c>
      <c r="H14" s="24">
        <f t="shared" si="3"/>
        <v>0.18212708120965002</v>
      </c>
      <c r="J14" s="25">
        <f>STVNOR!C13</f>
        <v>733</v>
      </c>
      <c r="K14" s="26">
        <f>STVNOR!J13</f>
        <v>468</v>
      </c>
      <c r="L14" s="24">
        <f t="shared" si="4"/>
        <v>0.6384720327421555</v>
      </c>
    </row>
    <row r="15" spans="1:12" ht="14.25">
      <c r="A15" s="38" t="s">
        <v>49</v>
      </c>
      <c r="B15" s="25">
        <f>STVSOU!C14</f>
        <v>5763</v>
      </c>
      <c r="C15" s="26">
        <f>STVSOU!J14</f>
        <v>1591</v>
      </c>
      <c r="D15" s="24">
        <f t="shared" si="0"/>
        <v>0.2760714905431199</v>
      </c>
      <c r="F15" s="25">
        <f t="shared" si="1"/>
        <v>4442</v>
      </c>
      <c r="G15" s="26">
        <f t="shared" si="2"/>
        <v>756</v>
      </c>
      <c r="H15" s="24">
        <f t="shared" si="3"/>
        <v>0.17019360648356596</v>
      </c>
      <c r="J15" s="25">
        <f>STVSOU!C13</f>
        <v>1321</v>
      </c>
      <c r="K15" s="26">
        <f>STVSOU!J13</f>
        <v>835</v>
      </c>
      <c r="L15" s="24">
        <f t="shared" si="4"/>
        <v>0.6320968962906889</v>
      </c>
    </row>
    <row r="16" spans="1:12" ht="14.25">
      <c r="A16" s="38" t="s">
        <v>50</v>
      </c>
      <c r="B16" s="25">
        <f>WALTON!C14</f>
        <v>5581</v>
      </c>
      <c r="C16" s="26">
        <f>WALTON!J14</f>
        <v>2461</v>
      </c>
      <c r="D16" s="24">
        <f t="shared" si="0"/>
        <v>0.4409604013617631</v>
      </c>
      <c r="F16" s="25">
        <f t="shared" si="1"/>
        <v>3974</v>
      </c>
      <c r="G16" s="26">
        <f t="shared" si="2"/>
        <v>1285</v>
      </c>
      <c r="H16" s="24">
        <f t="shared" si="3"/>
        <v>0.3233517866129844</v>
      </c>
      <c r="J16" s="25">
        <f>WALTON!C13</f>
        <v>1607</v>
      </c>
      <c r="K16" s="26">
        <f>WALTON!J13</f>
        <v>1176</v>
      </c>
      <c r="L16" s="24">
        <f t="shared" si="4"/>
        <v>0.731798382078407</v>
      </c>
    </row>
    <row r="17" spans="1:12" ht="14.25">
      <c r="A17" s="38" t="s">
        <v>51</v>
      </c>
      <c r="B17" s="25">
        <f>WHITGN!C14</f>
        <v>6582</v>
      </c>
      <c r="C17" s="26">
        <f>WHITGN!J14</f>
        <v>1918</v>
      </c>
      <c r="D17" s="24">
        <f t="shared" si="0"/>
        <v>0.2914007900334245</v>
      </c>
      <c r="F17" s="25">
        <f t="shared" si="1"/>
        <v>5007</v>
      </c>
      <c r="G17" s="26">
        <f t="shared" si="2"/>
        <v>838</v>
      </c>
      <c r="H17" s="24">
        <f t="shared" si="3"/>
        <v>0.16736568803674856</v>
      </c>
      <c r="J17" s="25">
        <f>WHITGN!C13</f>
        <v>1575</v>
      </c>
      <c r="K17" s="26">
        <f>WHITGN!J13</f>
        <v>1080</v>
      </c>
      <c r="L17" s="24">
        <f t="shared" si="4"/>
        <v>0.6857142857142857</v>
      </c>
    </row>
    <row r="18" spans="1:12" ht="14.25">
      <c r="A18" s="38" t="s">
        <v>52</v>
      </c>
      <c r="B18" s="25">
        <f>WHITMR!C14</f>
        <v>4463</v>
      </c>
      <c r="C18" s="26">
        <f>WHITMR!J14</f>
        <v>1118</v>
      </c>
      <c r="D18" s="24">
        <f t="shared" si="0"/>
        <v>0.2505041451938158</v>
      </c>
      <c r="F18" s="25">
        <f t="shared" si="1"/>
        <v>3455</v>
      </c>
      <c r="G18" s="26">
        <f t="shared" si="2"/>
        <v>512</v>
      </c>
      <c r="H18" s="24">
        <f t="shared" si="3"/>
        <v>0.14819102749638205</v>
      </c>
      <c r="J18" s="25">
        <f>WHITMR!C13</f>
        <v>1008</v>
      </c>
      <c r="K18" s="26">
        <f>WHITMR!J13</f>
        <v>606</v>
      </c>
      <c r="L18" s="24">
        <f t="shared" si="4"/>
        <v>0.6011904761904762</v>
      </c>
    </row>
    <row r="19" spans="1:12" ht="12">
      <c r="A19" s="13"/>
      <c r="B19" s="22"/>
      <c r="C19" s="23"/>
      <c r="D19" s="24"/>
      <c r="F19" s="25"/>
      <c r="G19" s="26"/>
      <c r="H19" s="24"/>
      <c r="J19" s="25"/>
      <c r="K19" s="26"/>
      <c r="L19" s="24"/>
    </row>
    <row r="20" spans="1:12" s="15" customFormat="1" ht="12.75">
      <c r="A20" s="15" t="s">
        <v>30</v>
      </c>
      <c r="B20" s="27">
        <f>SUM(B3:B19)</f>
        <v>78398</v>
      </c>
      <c r="C20" s="28">
        <f>SUM(C3:C19)</f>
        <v>25085</v>
      </c>
      <c r="D20" s="29">
        <f>C20/B20</f>
        <v>0.3199698971912549</v>
      </c>
      <c r="E20" s="16"/>
      <c r="F20" s="27">
        <f>SUM(F3:F19)</f>
        <v>59842</v>
      </c>
      <c r="G20" s="28">
        <f>SUM(G3:G19)</f>
        <v>12790</v>
      </c>
      <c r="H20" s="29">
        <f>G20/F20</f>
        <v>0.21372948765081382</v>
      </c>
      <c r="J20" s="27">
        <f>SUM(J3:J19)</f>
        <v>18556</v>
      </c>
      <c r="K20" s="28">
        <f>SUM(K3:K19)</f>
        <v>12295</v>
      </c>
      <c r="L20" s="29">
        <f>K20/J20</f>
        <v>0.6625889200258677</v>
      </c>
    </row>
    <row r="21" ht="12">
      <c r="A21" s="13"/>
    </row>
    <row r="22" ht="12">
      <c r="A22" s="13"/>
    </row>
    <row r="23" ht="12">
      <c r="A23" s="13"/>
    </row>
    <row r="24" ht="12">
      <c r="A24" s="13"/>
    </row>
    <row r="25" ht="12">
      <c r="A25" s="13"/>
    </row>
    <row r="26" ht="12">
      <c r="A26" s="13" t="s">
        <v>53</v>
      </c>
    </row>
    <row r="27" ht="12">
      <c r="A27" s="13" t="s">
        <v>54</v>
      </c>
    </row>
    <row r="28" ht="12">
      <c r="A28" s="13"/>
    </row>
    <row r="29" ht="12">
      <c r="A29" s="13"/>
    </row>
    <row r="30" ht="12">
      <c r="A30" s="13"/>
    </row>
    <row r="31" ht="12">
      <c r="A31" s="13"/>
    </row>
    <row r="32" ht="12">
      <c r="A32" s="13"/>
    </row>
    <row r="33" ht="12">
      <c r="A33" s="13"/>
    </row>
    <row r="34" ht="12">
      <c r="A34" s="13"/>
    </row>
    <row r="35" ht="12">
      <c r="A35" s="13"/>
    </row>
    <row r="36" ht="12">
      <c r="A36" s="13"/>
    </row>
    <row r="37" ht="12">
      <c r="A37" s="13"/>
    </row>
    <row r="38" ht="12">
      <c r="A38" s="13"/>
    </row>
    <row r="39" ht="12">
      <c r="A39" s="13"/>
    </row>
    <row r="40" ht="12">
      <c r="A40" s="13"/>
    </row>
    <row r="41" ht="12">
      <c r="A41" s="13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  <row r="63" ht="12">
      <c r="A63" s="13"/>
    </row>
    <row r="64" ht="12">
      <c r="A64" s="13" t="s">
        <v>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5">
      <selection activeCell="O11" sqref="O11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35</v>
      </c>
      <c r="B9" s="40" t="s">
        <v>115</v>
      </c>
      <c r="C9" s="47">
        <v>49</v>
      </c>
      <c r="D9" s="6">
        <v>35</v>
      </c>
      <c r="E9" s="47">
        <v>100</v>
      </c>
      <c r="F9" s="47">
        <v>25</v>
      </c>
      <c r="G9" s="47"/>
      <c r="H9" s="47"/>
      <c r="I9" s="47">
        <v>10</v>
      </c>
      <c r="J9" s="8">
        <v>10</v>
      </c>
      <c r="K9" s="40">
        <f aca="true" t="shared" si="0" ref="K9:K16">-(I9-J9)</f>
        <v>0</v>
      </c>
      <c r="L9" s="40">
        <f aca="true" t="shared" si="1" ref="L9:L16">-(I9-J9)</f>
        <v>0</v>
      </c>
      <c r="M9" s="40" t="s">
        <v>160</v>
      </c>
    </row>
    <row r="10" spans="1:13" s="2" customFormat="1" ht="15">
      <c r="A10" s="40">
        <v>36</v>
      </c>
      <c r="B10" s="40" t="s">
        <v>116</v>
      </c>
      <c r="C10" s="47">
        <v>710</v>
      </c>
      <c r="D10" s="6">
        <v>36</v>
      </c>
      <c r="E10" s="47">
        <v>800</v>
      </c>
      <c r="F10" s="47">
        <v>25</v>
      </c>
      <c r="G10" s="47"/>
      <c r="H10" s="47"/>
      <c r="I10" s="47">
        <v>67</v>
      </c>
      <c r="J10" s="8">
        <v>67</v>
      </c>
      <c r="K10" s="40">
        <f t="shared" si="0"/>
        <v>0</v>
      </c>
      <c r="L10" s="40">
        <f t="shared" si="1"/>
        <v>0</v>
      </c>
      <c r="M10" s="40"/>
    </row>
    <row r="11" spans="1:13" s="2" customFormat="1" ht="15">
      <c r="A11" s="40">
        <v>37</v>
      </c>
      <c r="B11" s="40" t="s">
        <v>117</v>
      </c>
      <c r="C11" s="47">
        <v>1140</v>
      </c>
      <c r="D11" s="6">
        <v>37</v>
      </c>
      <c r="E11" s="47">
        <v>1300</v>
      </c>
      <c r="F11" s="47">
        <v>25</v>
      </c>
      <c r="G11" s="47"/>
      <c r="H11" s="47"/>
      <c r="I11" s="47">
        <v>147</v>
      </c>
      <c r="J11" s="8">
        <v>147</v>
      </c>
      <c r="K11" s="40">
        <f t="shared" si="0"/>
        <v>0</v>
      </c>
      <c r="L11" s="40">
        <f t="shared" si="1"/>
        <v>0</v>
      </c>
      <c r="M11" s="40">
        <v>38</v>
      </c>
    </row>
    <row r="12" spans="1:13" s="2" customFormat="1" ht="15">
      <c r="A12" s="40">
        <v>38</v>
      </c>
      <c r="B12" s="40" t="s">
        <v>118</v>
      </c>
      <c r="C12" s="47">
        <v>739</v>
      </c>
      <c r="D12" s="6">
        <v>38</v>
      </c>
      <c r="E12" s="47">
        <v>900</v>
      </c>
      <c r="F12" s="47">
        <v>25</v>
      </c>
      <c r="G12" s="47"/>
      <c r="H12" s="47"/>
      <c r="I12" s="47">
        <v>70</v>
      </c>
      <c r="J12" s="8">
        <v>70</v>
      </c>
      <c r="K12" s="40">
        <f t="shared" si="0"/>
        <v>0</v>
      </c>
      <c r="L12" s="40">
        <f t="shared" si="1"/>
        <v>0</v>
      </c>
      <c r="M12" s="40">
        <v>37</v>
      </c>
    </row>
    <row r="13" spans="1:13" s="2" customFormat="1" ht="15">
      <c r="A13" s="40">
        <v>39</v>
      </c>
      <c r="B13" s="40" t="s">
        <v>119</v>
      </c>
      <c r="C13" s="47">
        <v>207</v>
      </c>
      <c r="D13" s="6">
        <v>39</v>
      </c>
      <c r="E13" s="47">
        <v>300</v>
      </c>
      <c r="F13" s="47">
        <v>25</v>
      </c>
      <c r="G13" s="47"/>
      <c r="H13" s="47"/>
      <c r="I13" s="47">
        <v>26</v>
      </c>
      <c r="J13" s="8">
        <v>26</v>
      </c>
      <c r="K13" s="40">
        <f t="shared" si="0"/>
        <v>0</v>
      </c>
      <c r="L13" s="40">
        <f t="shared" si="1"/>
        <v>0</v>
      </c>
      <c r="M13" s="40"/>
    </row>
    <row r="14" spans="1:13" s="2" customFormat="1" ht="15">
      <c r="A14" s="40">
        <v>40</v>
      </c>
      <c r="B14" s="40" t="s">
        <v>120</v>
      </c>
      <c r="C14" s="47">
        <v>474</v>
      </c>
      <c r="D14" s="6">
        <v>40</v>
      </c>
      <c r="E14" s="47">
        <v>600</v>
      </c>
      <c r="F14" s="47">
        <v>25</v>
      </c>
      <c r="G14" s="47"/>
      <c r="H14" s="47"/>
      <c r="I14" s="47">
        <v>77</v>
      </c>
      <c r="J14" s="8">
        <v>77</v>
      </c>
      <c r="K14" s="40">
        <f t="shared" si="0"/>
        <v>0</v>
      </c>
      <c r="L14" s="40">
        <f t="shared" si="1"/>
        <v>0</v>
      </c>
      <c r="M14" s="40"/>
    </row>
    <row r="15" spans="1:13" s="2" customFormat="1" ht="15">
      <c r="A15" s="40">
        <v>41</v>
      </c>
      <c r="B15" s="40" t="s">
        <v>121</v>
      </c>
      <c r="C15" s="47">
        <v>1069</v>
      </c>
      <c r="D15" s="6">
        <v>41</v>
      </c>
      <c r="E15" s="47">
        <v>1200</v>
      </c>
      <c r="F15" s="47">
        <v>25</v>
      </c>
      <c r="G15" s="47"/>
      <c r="H15" s="47"/>
      <c r="I15" s="47">
        <v>157</v>
      </c>
      <c r="J15" s="9">
        <v>157</v>
      </c>
      <c r="K15" s="40">
        <f t="shared" si="0"/>
        <v>0</v>
      </c>
      <c r="L15" s="40">
        <f t="shared" si="1"/>
        <v>0</v>
      </c>
      <c r="M15" s="40"/>
    </row>
    <row r="16" spans="1:13" s="2" customFormat="1" ht="15.75" customHeight="1">
      <c r="A16" s="40" t="s">
        <v>78</v>
      </c>
      <c r="B16" s="40"/>
      <c r="C16" s="46">
        <v>1182</v>
      </c>
      <c r="D16" s="6" t="s">
        <v>78</v>
      </c>
      <c r="E16" s="46">
        <v>1500</v>
      </c>
      <c r="F16" s="48"/>
      <c r="G16" s="48"/>
      <c r="H16" s="48"/>
      <c r="I16" s="46">
        <v>724</v>
      </c>
      <c r="J16" s="47">
        <v>724</v>
      </c>
      <c r="K16" s="40">
        <f t="shared" si="0"/>
        <v>0</v>
      </c>
      <c r="L16" s="40">
        <f t="shared" si="1"/>
        <v>0</v>
      </c>
      <c r="M16" s="40"/>
    </row>
    <row r="17" spans="1:13" s="2" customFormat="1" ht="15.75" customHeight="1">
      <c r="A17" s="40" t="s">
        <v>79</v>
      </c>
      <c r="B17" s="40"/>
      <c r="C17" s="47">
        <f>SUM(C9:C16)</f>
        <v>5570</v>
      </c>
      <c r="D17" s="48"/>
      <c r="E17" s="46">
        <f>SUM(E9:E16)</f>
        <v>6700</v>
      </c>
      <c r="F17" s="48"/>
      <c r="G17" s="48"/>
      <c r="H17" s="48"/>
      <c r="I17" s="47"/>
      <c r="J17" s="47">
        <f>SUM(J9:J16)</f>
        <v>1278</v>
      </c>
      <c r="K17" s="40"/>
      <c r="L17" s="40"/>
      <c r="M17" s="40"/>
    </row>
    <row r="19" ht="15">
      <c r="A19" s="1" t="s">
        <v>16</v>
      </c>
    </row>
    <row r="21" spans="1:12" ht="15">
      <c r="A21" s="1" t="s">
        <v>17</v>
      </c>
      <c r="D21" s="36">
        <f>J17/C17</f>
        <v>0.22944344703770198</v>
      </c>
      <c r="E21" s="10"/>
      <c r="H21" s="1" t="s">
        <v>24</v>
      </c>
      <c r="K21" s="36">
        <f>Totals!L11</f>
        <v>0.6125211505922166</v>
      </c>
      <c r="L21" s="12"/>
    </row>
    <row r="23" spans="1:13" ht="15">
      <c r="A23" s="1" t="s">
        <v>19</v>
      </c>
      <c r="C23" s="1" t="s">
        <v>20</v>
      </c>
      <c r="F23" s="1" t="s">
        <v>21</v>
      </c>
      <c r="H23" s="1" t="s">
        <v>22</v>
      </c>
      <c r="J23" s="51" t="s">
        <v>25</v>
      </c>
      <c r="K23" s="51"/>
      <c r="L23" s="51"/>
      <c r="M23" s="51"/>
    </row>
  </sheetData>
  <sheetProtection/>
  <mergeCells count="9">
    <mergeCell ref="J23:M23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6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6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5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6">
      <selection activeCell="J15" sqref="J15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42</v>
      </c>
      <c r="B9" s="40" t="s">
        <v>122</v>
      </c>
      <c r="C9" s="47">
        <v>1237</v>
      </c>
      <c r="D9" s="6">
        <v>42</v>
      </c>
      <c r="E9" s="47">
        <v>1400</v>
      </c>
      <c r="F9" s="47">
        <v>25</v>
      </c>
      <c r="G9" s="47"/>
      <c r="H9" s="47"/>
      <c r="I9" s="47">
        <v>390</v>
      </c>
      <c r="J9" s="8">
        <v>390</v>
      </c>
      <c r="K9" s="40">
        <f aca="true" t="shared" si="0" ref="K9:K14">-(I9-J9)</f>
        <v>0</v>
      </c>
      <c r="L9" s="40">
        <f aca="true" t="shared" si="1" ref="L9:L14">-(I9-J9)</f>
        <v>0</v>
      </c>
      <c r="M9" s="40"/>
    </row>
    <row r="10" spans="1:13" s="2" customFormat="1" ht="15">
      <c r="A10" s="40">
        <v>43</v>
      </c>
      <c r="B10" s="40" t="s">
        <v>123</v>
      </c>
      <c r="C10" s="47">
        <v>727</v>
      </c>
      <c r="D10" s="6">
        <v>43</v>
      </c>
      <c r="E10" s="47">
        <v>800</v>
      </c>
      <c r="F10" s="47">
        <v>25</v>
      </c>
      <c r="G10" s="47"/>
      <c r="H10" s="47"/>
      <c r="I10" s="47">
        <v>166</v>
      </c>
      <c r="J10" s="8">
        <v>166</v>
      </c>
      <c r="K10" s="40">
        <f t="shared" si="0"/>
        <v>0</v>
      </c>
      <c r="L10" s="40">
        <f t="shared" si="1"/>
        <v>0</v>
      </c>
      <c r="M10" s="40"/>
    </row>
    <row r="11" spans="1:13" s="2" customFormat="1" ht="15">
      <c r="A11" s="40">
        <v>44</v>
      </c>
      <c r="B11" s="40" t="s">
        <v>124</v>
      </c>
      <c r="C11" s="47">
        <v>672</v>
      </c>
      <c r="D11" s="6">
        <v>44</v>
      </c>
      <c r="E11" s="47">
        <v>800</v>
      </c>
      <c r="F11" s="47">
        <v>25</v>
      </c>
      <c r="G11" s="47"/>
      <c r="H11" s="47"/>
      <c r="I11" s="47">
        <v>193</v>
      </c>
      <c r="J11" s="8">
        <v>193</v>
      </c>
      <c r="K11" s="40">
        <f t="shared" si="0"/>
        <v>0</v>
      </c>
      <c r="L11" s="40">
        <f t="shared" si="1"/>
        <v>0</v>
      </c>
      <c r="M11" s="40"/>
    </row>
    <row r="12" spans="1:13" s="2" customFormat="1" ht="15">
      <c r="A12" s="40">
        <v>45</v>
      </c>
      <c r="B12" s="40" t="s">
        <v>125</v>
      </c>
      <c r="C12" s="47">
        <v>565</v>
      </c>
      <c r="D12" s="6">
        <v>45</v>
      </c>
      <c r="E12" s="47">
        <v>700</v>
      </c>
      <c r="F12" s="47">
        <v>25</v>
      </c>
      <c r="G12" s="47"/>
      <c r="H12" s="47"/>
      <c r="I12" s="47">
        <v>200</v>
      </c>
      <c r="J12" s="9">
        <v>200</v>
      </c>
      <c r="K12" s="40">
        <f t="shared" si="0"/>
        <v>0</v>
      </c>
      <c r="L12" s="40">
        <f t="shared" si="1"/>
        <v>0</v>
      </c>
      <c r="M12" s="40">
        <v>28</v>
      </c>
    </row>
    <row r="13" spans="1:13" s="2" customFormat="1" ht="15">
      <c r="A13" s="40">
        <v>46</v>
      </c>
      <c r="B13" s="40" t="s">
        <v>126</v>
      </c>
      <c r="C13" s="47">
        <v>1284</v>
      </c>
      <c r="D13" s="6">
        <v>46</v>
      </c>
      <c r="E13" s="47">
        <v>1500</v>
      </c>
      <c r="F13" s="47">
        <v>25</v>
      </c>
      <c r="G13" s="47"/>
      <c r="H13" s="47"/>
      <c r="I13" s="47">
        <v>283</v>
      </c>
      <c r="J13" s="8">
        <v>283</v>
      </c>
      <c r="K13" s="40">
        <f t="shared" si="0"/>
        <v>0</v>
      </c>
      <c r="L13" s="40">
        <f t="shared" si="1"/>
        <v>0</v>
      </c>
      <c r="M13" s="40"/>
    </row>
    <row r="14" spans="1:13" s="2" customFormat="1" ht="15.75" customHeight="1">
      <c r="A14" s="40" t="s">
        <v>78</v>
      </c>
      <c r="B14" s="40"/>
      <c r="C14" s="46">
        <v>1081</v>
      </c>
      <c r="D14" s="6" t="s">
        <v>78</v>
      </c>
      <c r="E14" s="46">
        <v>1400</v>
      </c>
      <c r="F14" s="48"/>
      <c r="G14" s="48"/>
      <c r="H14" s="48"/>
      <c r="I14" s="46">
        <v>701</v>
      </c>
      <c r="J14" s="47">
        <v>701</v>
      </c>
      <c r="K14" s="40">
        <f t="shared" si="0"/>
        <v>0</v>
      </c>
      <c r="L14" s="40">
        <f t="shared" si="1"/>
        <v>0</v>
      </c>
      <c r="M14" s="40"/>
    </row>
    <row r="15" spans="1:13" s="2" customFormat="1" ht="15.75" customHeight="1">
      <c r="A15" s="40" t="s">
        <v>79</v>
      </c>
      <c r="B15" s="40"/>
      <c r="C15" s="47">
        <f>SUM(C9:C14)</f>
        <v>5566</v>
      </c>
      <c r="D15" s="48"/>
      <c r="E15" s="46">
        <f>SUM(E9:E14)</f>
        <v>6600</v>
      </c>
      <c r="F15" s="48"/>
      <c r="G15" s="48"/>
      <c r="H15" s="48"/>
      <c r="I15" s="47"/>
      <c r="J15" s="47">
        <f>SUM(J9:J14)</f>
        <v>1933</v>
      </c>
      <c r="K15" s="40"/>
      <c r="L15" s="40"/>
      <c r="M15" s="40"/>
    </row>
    <row r="17" ht="15">
      <c r="A17" s="1" t="s">
        <v>16</v>
      </c>
    </row>
    <row r="19" spans="1:12" ht="15">
      <c r="A19" s="1" t="s">
        <v>17</v>
      </c>
      <c r="D19" s="36">
        <f>J15/C15</f>
        <v>0.34728710025152715</v>
      </c>
      <c r="E19" s="10"/>
      <c r="H19" s="1" t="s">
        <v>24</v>
      </c>
      <c r="K19" s="36">
        <f>Totals!L12</f>
        <v>0.6484736355226642</v>
      </c>
      <c r="L19" s="12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</sheetData>
  <sheetProtection/>
  <mergeCells count="9">
    <mergeCell ref="J21:M21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4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4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3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3">
      <selection activeCell="K10" sqref="K10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47</v>
      </c>
      <c r="B9" s="40" t="s">
        <v>127</v>
      </c>
      <c r="C9" s="47">
        <v>825</v>
      </c>
      <c r="D9" s="6">
        <v>47</v>
      </c>
      <c r="E9" s="47">
        <v>1000</v>
      </c>
      <c r="F9" s="47">
        <v>25</v>
      </c>
      <c r="G9" s="47"/>
      <c r="H9" s="47"/>
      <c r="I9" s="47">
        <v>107</v>
      </c>
      <c r="J9" s="9">
        <v>107</v>
      </c>
      <c r="K9" s="40">
        <f aca="true" t="shared" si="0" ref="K9:K14">-(I9-J9)</f>
        <v>0</v>
      </c>
      <c r="L9" s="40">
        <f aca="true" t="shared" si="1" ref="L9:L14">-(I9-J9)</f>
        <v>0</v>
      </c>
      <c r="M9" s="40"/>
    </row>
    <row r="10" spans="1:13" s="2" customFormat="1" ht="15">
      <c r="A10" s="40">
        <v>48</v>
      </c>
      <c r="B10" s="40" t="s">
        <v>128</v>
      </c>
      <c r="C10" s="47">
        <v>1162</v>
      </c>
      <c r="D10" s="6">
        <v>48</v>
      </c>
      <c r="E10" s="47">
        <v>1300</v>
      </c>
      <c r="F10" s="47">
        <v>25</v>
      </c>
      <c r="G10" s="47"/>
      <c r="H10" s="47"/>
      <c r="I10" s="47">
        <v>165</v>
      </c>
      <c r="J10" s="9">
        <v>165</v>
      </c>
      <c r="K10" s="40">
        <f t="shared" si="0"/>
        <v>0</v>
      </c>
      <c r="L10" s="40">
        <f t="shared" si="1"/>
        <v>0</v>
      </c>
      <c r="M10" s="40"/>
    </row>
    <row r="11" spans="1:13" s="2" customFormat="1" ht="15">
      <c r="A11" s="40">
        <v>49</v>
      </c>
      <c r="B11" s="40" t="s">
        <v>129</v>
      </c>
      <c r="C11" s="47">
        <v>374</v>
      </c>
      <c r="D11" s="6">
        <v>49</v>
      </c>
      <c r="E11" s="47">
        <v>500</v>
      </c>
      <c r="F11" s="47">
        <v>25</v>
      </c>
      <c r="G11" s="47"/>
      <c r="H11" s="47"/>
      <c r="I11" s="47">
        <v>50</v>
      </c>
      <c r="J11" s="9">
        <v>50</v>
      </c>
      <c r="K11" s="40">
        <f t="shared" si="0"/>
        <v>0</v>
      </c>
      <c r="L11" s="40">
        <f t="shared" si="1"/>
        <v>0</v>
      </c>
      <c r="M11" s="40"/>
    </row>
    <row r="12" spans="1:13" s="2" customFormat="1" ht="15">
      <c r="A12" s="40">
        <v>50</v>
      </c>
      <c r="B12" s="40" t="s">
        <v>130</v>
      </c>
      <c r="C12" s="47">
        <v>423</v>
      </c>
      <c r="D12" s="6">
        <v>50</v>
      </c>
      <c r="E12" s="47">
        <v>500</v>
      </c>
      <c r="F12" s="47">
        <v>25</v>
      </c>
      <c r="G12" s="47"/>
      <c r="H12" s="47"/>
      <c r="I12" s="47">
        <v>73</v>
      </c>
      <c r="J12" s="9">
        <v>73</v>
      </c>
      <c r="K12" s="40">
        <f t="shared" si="0"/>
        <v>0</v>
      </c>
      <c r="L12" s="40">
        <f t="shared" si="1"/>
        <v>0</v>
      </c>
      <c r="M12" s="40"/>
    </row>
    <row r="13" spans="1:13" s="2" customFormat="1" ht="15">
      <c r="A13" s="40">
        <v>51</v>
      </c>
      <c r="B13" s="40" t="s">
        <v>131</v>
      </c>
      <c r="C13" s="47">
        <v>311</v>
      </c>
      <c r="D13" s="6">
        <v>51</v>
      </c>
      <c r="E13" s="47">
        <v>400</v>
      </c>
      <c r="F13" s="47">
        <v>25</v>
      </c>
      <c r="G13" s="47"/>
      <c r="H13" s="47"/>
      <c r="I13" s="47">
        <v>38</v>
      </c>
      <c r="J13" s="8">
        <v>38</v>
      </c>
      <c r="K13" s="40">
        <f t="shared" si="0"/>
        <v>0</v>
      </c>
      <c r="L13" s="40">
        <f t="shared" si="1"/>
        <v>0</v>
      </c>
      <c r="M13" s="40">
        <v>52</v>
      </c>
    </row>
    <row r="14" spans="1:13" s="2" customFormat="1" ht="15.75" customHeight="1">
      <c r="A14" s="40" t="s">
        <v>78</v>
      </c>
      <c r="B14" s="40"/>
      <c r="C14" s="46">
        <v>720</v>
      </c>
      <c r="D14" s="6" t="s">
        <v>78</v>
      </c>
      <c r="E14" s="46">
        <v>900</v>
      </c>
      <c r="F14" s="48"/>
      <c r="G14" s="48"/>
      <c r="H14" s="48"/>
      <c r="I14" s="46">
        <v>437</v>
      </c>
      <c r="J14" s="47">
        <v>437</v>
      </c>
      <c r="K14" s="40">
        <f t="shared" si="0"/>
        <v>0</v>
      </c>
      <c r="L14" s="40">
        <f t="shared" si="1"/>
        <v>0</v>
      </c>
      <c r="M14" s="40"/>
    </row>
    <row r="15" spans="1:13" s="2" customFormat="1" ht="15.75" customHeight="1">
      <c r="A15" s="40" t="s">
        <v>79</v>
      </c>
      <c r="B15" s="40"/>
      <c r="C15" s="47">
        <f>SUM(C9:C14)</f>
        <v>3815</v>
      </c>
      <c r="D15" s="48"/>
      <c r="E15" s="46">
        <f>SUM(E9:E14)</f>
        <v>4600</v>
      </c>
      <c r="F15" s="48"/>
      <c r="G15" s="48"/>
      <c r="H15" s="48"/>
      <c r="I15" s="47"/>
      <c r="J15" s="47">
        <f>SUM(J9:J14)</f>
        <v>870</v>
      </c>
      <c r="K15" s="40"/>
      <c r="L15" s="40"/>
      <c r="M15" s="40"/>
    </row>
    <row r="17" ht="15">
      <c r="A17" s="1" t="s">
        <v>16</v>
      </c>
    </row>
    <row r="19" spans="1:12" ht="15">
      <c r="A19" s="1" t="s">
        <v>17</v>
      </c>
      <c r="D19" s="36">
        <f>J15/C15</f>
        <v>0.22804718217562253</v>
      </c>
      <c r="E19" s="10"/>
      <c r="H19" s="1" t="s">
        <v>24</v>
      </c>
      <c r="K19" s="36">
        <f>Totals!L13</f>
        <v>0.6069444444444444</v>
      </c>
      <c r="L19" s="12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</sheetData>
  <sheetProtection/>
  <mergeCells count="9">
    <mergeCell ref="J21:M21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4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4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3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I13" sqref="I13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52</v>
      </c>
      <c r="B9" s="40" t="s">
        <v>132</v>
      </c>
      <c r="C9" s="47">
        <v>998</v>
      </c>
      <c r="D9" s="6">
        <v>52</v>
      </c>
      <c r="E9" s="47">
        <v>1200</v>
      </c>
      <c r="F9" s="47">
        <v>25</v>
      </c>
      <c r="G9" s="47"/>
      <c r="H9" s="47"/>
      <c r="I9" s="47">
        <v>233</v>
      </c>
      <c r="J9" s="8">
        <v>233</v>
      </c>
      <c r="K9" s="40">
        <f>-(I9-J9)</f>
        <v>0</v>
      </c>
      <c r="L9" s="40">
        <f>-(I9-J9)</f>
        <v>0</v>
      </c>
      <c r="M9" s="40">
        <v>51</v>
      </c>
    </row>
    <row r="10" spans="1:13" s="2" customFormat="1" ht="15">
      <c r="A10" s="40">
        <v>53</v>
      </c>
      <c r="B10" s="40" t="s">
        <v>133</v>
      </c>
      <c r="C10" s="47">
        <v>913</v>
      </c>
      <c r="D10" s="6">
        <v>53</v>
      </c>
      <c r="E10" s="47">
        <v>1100</v>
      </c>
      <c r="F10" s="47">
        <v>25</v>
      </c>
      <c r="G10" s="47"/>
      <c r="H10" s="47"/>
      <c r="I10" s="47">
        <v>124</v>
      </c>
      <c r="J10" s="9">
        <v>124</v>
      </c>
      <c r="K10" s="40">
        <f>-(I10-J10)</f>
        <v>0</v>
      </c>
      <c r="L10" s="40">
        <f>-(I10-J10)</f>
        <v>0</v>
      </c>
      <c r="M10" s="40"/>
    </row>
    <row r="11" spans="1:13" s="2" customFormat="1" ht="15">
      <c r="A11" s="40">
        <v>54</v>
      </c>
      <c r="B11" s="40" t="s">
        <v>134</v>
      </c>
      <c r="C11" s="47">
        <v>486</v>
      </c>
      <c r="D11" s="6">
        <v>54</v>
      </c>
      <c r="E11" s="47">
        <v>600</v>
      </c>
      <c r="F11" s="47">
        <v>25</v>
      </c>
      <c r="G11" s="47"/>
      <c r="H11" s="47"/>
      <c r="I11" s="47">
        <v>97</v>
      </c>
      <c r="J11" s="8">
        <v>97</v>
      </c>
      <c r="K11" s="40">
        <f>-(I11-J11)</f>
        <v>0</v>
      </c>
      <c r="L11" s="40">
        <f>-(I11-J11)</f>
        <v>0</v>
      </c>
      <c r="M11" s="40"/>
    </row>
    <row r="12" spans="1:13" s="2" customFormat="1" ht="15">
      <c r="A12" s="40">
        <v>55</v>
      </c>
      <c r="B12" s="40" t="s">
        <v>135</v>
      </c>
      <c r="C12" s="47">
        <v>546</v>
      </c>
      <c r="D12" s="6">
        <v>55</v>
      </c>
      <c r="E12" s="47">
        <v>600</v>
      </c>
      <c r="F12" s="47">
        <v>25</v>
      </c>
      <c r="G12" s="47"/>
      <c r="H12" s="47"/>
      <c r="I12" s="47">
        <v>82</v>
      </c>
      <c r="J12" s="9">
        <v>82</v>
      </c>
      <c r="K12" s="40">
        <f>-(I12-J12)</f>
        <v>0</v>
      </c>
      <c r="L12" s="40">
        <f>-(I12-J12)</f>
        <v>0</v>
      </c>
      <c r="M12" s="40"/>
    </row>
    <row r="13" spans="1:13" s="2" customFormat="1" ht="15.75" customHeight="1">
      <c r="A13" s="40" t="s">
        <v>78</v>
      </c>
      <c r="B13" s="40"/>
      <c r="C13" s="46">
        <v>733</v>
      </c>
      <c r="D13" s="6" t="s">
        <v>78</v>
      </c>
      <c r="E13" s="46">
        <v>900</v>
      </c>
      <c r="F13" s="48"/>
      <c r="G13" s="48"/>
      <c r="H13" s="48"/>
      <c r="I13" s="46">
        <v>468</v>
      </c>
      <c r="J13" s="47">
        <v>468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3676</v>
      </c>
      <c r="D14" s="48"/>
      <c r="E14" s="46">
        <f>SUM(E9:E13)</f>
        <v>4400</v>
      </c>
      <c r="F14" s="48"/>
      <c r="G14" s="48"/>
      <c r="H14" s="48"/>
      <c r="I14" s="47"/>
      <c r="J14" s="47">
        <f>SUM(J9:J13)</f>
        <v>1004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0.2731229597388466</v>
      </c>
      <c r="E18" s="10"/>
      <c r="H18" s="1" t="s">
        <v>24</v>
      </c>
      <c r="K18" s="36">
        <f>Totals!L14</f>
        <v>0.6384720327421555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K9" sqref="K9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56</v>
      </c>
      <c r="B9" s="40" t="s">
        <v>136</v>
      </c>
      <c r="C9" s="47">
        <v>1520</v>
      </c>
      <c r="D9" s="6">
        <v>56</v>
      </c>
      <c r="E9" s="47">
        <v>1700</v>
      </c>
      <c r="F9" s="47">
        <v>25</v>
      </c>
      <c r="G9" s="47"/>
      <c r="H9" s="47"/>
      <c r="I9" s="47">
        <v>233</v>
      </c>
      <c r="J9" s="8">
        <v>233</v>
      </c>
      <c r="K9" s="40">
        <f>-(I9-J9)</f>
        <v>0</v>
      </c>
      <c r="L9" s="40">
        <f>-(I9-J9)</f>
        <v>0</v>
      </c>
      <c r="M9" s="40"/>
    </row>
    <row r="10" spans="1:13" s="2" customFormat="1" ht="15">
      <c r="A10" s="40">
        <v>57</v>
      </c>
      <c r="B10" s="40" t="s">
        <v>137</v>
      </c>
      <c r="C10" s="47">
        <v>830</v>
      </c>
      <c r="D10" s="6">
        <v>57</v>
      </c>
      <c r="E10" s="47">
        <v>1000</v>
      </c>
      <c r="F10" s="47">
        <v>25</v>
      </c>
      <c r="G10" s="47"/>
      <c r="H10" s="47"/>
      <c r="I10" s="47">
        <v>149</v>
      </c>
      <c r="J10" s="8">
        <v>149</v>
      </c>
      <c r="K10" s="40">
        <f>-(I10-J10)</f>
        <v>0</v>
      </c>
      <c r="L10" s="40">
        <f>-(I10-J10)</f>
        <v>0</v>
      </c>
      <c r="M10" s="40"/>
    </row>
    <row r="11" spans="1:13" s="2" customFormat="1" ht="15">
      <c r="A11" s="40">
        <v>58</v>
      </c>
      <c r="B11" s="40" t="s">
        <v>138</v>
      </c>
      <c r="C11" s="47">
        <v>1413</v>
      </c>
      <c r="D11" s="6">
        <v>58</v>
      </c>
      <c r="E11" s="47">
        <v>1600</v>
      </c>
      <c r="F11" s="47">
        <v>25</v>
      </c>
      <c r="G11" s="47"/>
      <c r="H11" s="47"/>
      <c r="I11" s="47">
        <v>262</v>
      </c>
      <c r="J11" s="8">
        <v>262</v>
      </c>
      <c r="K11" s="40">
        <f>-(I11-J11)</f>
        <v>0</v>
      </c>
      <c r="L11" s="40">
        <f>-(I11-J11)</f>
        <v>0</v>
      </c>
      <c r="M11" s="40"/>
    </row>
    <row r="12" spans="1:13" s="2" customFormat="1" ht="15">
      <c r="A12" s="40">
        <v>59</v>
      </c>
      <c r="B12" s="40" t="s">
        <v>139</v>
      </c>
      <c r="C12" s="47">
        <v>679</v>
      </c>
      <c r="D12" s="6">
        <v>59</v>
      </c>
      <c r="E12" s="47">
        <v>800</v>
      </c>
      <c r="F12" s="47">
        <v>25</v>
      </c>
      <c r="G12" s="47"/>
      <c r="H12" s="47"/>
      <c r="I12" s="47">
        <v>112</v>
      </c>
      <c r="J12" s="9">
        <v>112</v>
      </c>
      <c r="K12" s="40">
        <f>-(I12-J12)</f>
        <v>0</v>
      </c>
      <c r="L12" s="40">
        <f>-(I12-J12)</f>
        <v>0</v>
      </c>
      <c r="M12" s="40"/>
    </row>
    <row r="13" spans="1:13" s="2" customFormat="1" ht="15.75" customHeight="1">
      <c r="A13" s="40" t="s">
        <v>78</v>
      </c>
      <c r="B13" s="40"/>
      <c r="C13" s="46">
        <v>1321</v>
      </c>
      <c r="D13" s="6" t="s">
        <v>78</v>
      </c>
      <c r="E13" s="46">
        <v>1700</v>
      </c>
      <c r="F13" s="48"/>
      <c r="G13" s="48"/>
      <c r="H13" s="48"/>
      <c r="I13" s="46">
        <v>835</v>
      </c>
      <c r="J13" s="47">
        <v>835</v>
      </c>
      <c r="K13" s="47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5763</v>
      </c>
      <c r="D14" s="48"/>
      <c r="E14" s="46">
        <f>SUM(E9:E13)</f>
        <v>6800</v>
      </c>
      <c r="F14" s="48"/>
      <c r="G14" s="48"/>
      <c r="H14" s="48"/>
      <c r="I14" s="47"/>
      <c r="J14" s="47">
        <f>SUM(J9:J13)</f>
        <v>1591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0.2760714905431199</v>
      </c>
      <c r="E18" s="10"/>
      <c r="H18" s="1" t="s">
        <v>24</v>
      </c>
      <c r="K18" s="36">
        <f>Totals!L15</f>
        <v>0.6320968962906889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J14" sqref="J14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60</v>
      </c>
      <c r="B9" s="40" t="s">
        <v>140</v>
      </c>
      <c r="C9" s="47">
        <v>1010</v>
      </c>
      <c r="D9" s="6">
        <v>60</v>
      </c>
      <c r="E9" s="47">
        <v>1200</v>
      </c>
      <c r="F9" s="47">
        <v>25</v>
      </c>
      <c r="G9" s="47"/>
      <c r="H9" s="47"/>
      <c r="I9" s="47">
        <v>271</v>
      </c>
      <c r="J9" s="9">
        <v>271</v>
      </c>
      <c r="K9" s="40">
        <f>-(I9-J9)</f>
        <v>0</v>
      </c>
      <c r="L9" s="40">
        <f>-(I9-J9)</f>
        <v>0</v>
      </c>
      <c r="M9" s="50" t="s">
        <v>161</v>
      </c>
    </row>
    <row r="10" spans="1:13" s="2" customFormat="1" ht="15">
      <c r="A10" s="40">
        <v>61</v>
      </c>
      <c r="B10" s="40" t="s">
        <v>141</v>
      </c>
      <c r="C10" s="47">
        <v>1151</v>
      </c>
      <c r="D10" s="6">
        <v>61</v>
      </c>
      <c r="E10" s="47">
        <v>1300</v>
      </c>
      <c r="F10" s="47">
        <v>25</v>
      </c>
      <c r="G10" s="47"/>
      <c r="H10" s="47"/>
      <c r="I10" s="47">
        <v>427</v>
      </c>
      <c r="J10" s="9">
        <v>427</v>
      </c>
      <c r="K10" s="40">
        <f>-(I10-J10)</f>
        <v>0</v>
      </c>
      <c r="L10" s="40">
        <f>-(I10-J10)</f>
        <v>0</v>
      </c>
      <c r="M10" s="50" t="s">
        <v>156</v>
      </c>
    </row>
    <row r="11" spans="1:13" s="2" customFormat="1" ht="15">
      <c r="A11" s="40">
        <v>62</v>
      </c>
      <c r="B11" s="40" t="s">
        <v>142</v>
      </c>
      <c r="C11" s="47">
        <v>1178</v>
      </c>
      <c r="D11" s="6">
        <v>62</v>
      </c>
      <c r="E11" s="47">
        <v>1300</v>
      </c>
      <c r="F11" s="47">
        <v>25</v>
      </c>
      <c r="G11" s="47"/>
      <c r="H11" s="47"/>
      <c r="I11" s="47">
        <v>370</v>
      </c>
      <c r="J11" s="9">
        <v>370</v>
      </c>
      <c r="K11" s="40">
        <f>-(I11-J11)</f>
        <v>0</v>
      </c>
      <c r="L11" s="40">
        <f>-(I11-J11)</f>
        <v>0</v>
      </c>
      <c r="M11" s="50" t="s">
        <v>157</v>
      </c>
    </row>
    <row r="12" spans="1:13" s="2" customFormat="1" ht="15">
      <c r="A12" s="40">
        <v>63</v>
      </c>
      <c r="B12" s="40" t="s">
        <v>143</v>
      </c>
      <c r="C12" s="47">
        <v>635</v>
      </c>
      <c r="D12" s="6">
        <v>63</v>
      </c>
      <c r="E12" s="47">
        <v>800</v>
      </c>
      <c r="F12" s="47">
        <v>25</v>
      </c>
      <c r="G12" s="47"/>
      <c r="H12" s="47"/>
      <c r="I12" s="47">
        <v>217</v>
      </c>
      <c r="J12" s="8">
        <v>217</v>
      </c>
      <c r="K12" s="40">
        <f>-(I12-J12)</f>
        <v>0</v>
      </c>
      <c r="L12" s="40">
        <f>-(I12-J12)</f>
        <v>0</v>
      </c>
      <c r="M12" s="50" t="s">
        <v>158</v>
      </c>
    </row>
    <row r="13" spans="1:13" s="2" customFormat="1" ht="15.75" customHeight="1">
      <c r="A13" s="40" t="s">
        <v>78</v>
      </c>
      <c r="B13" s="40"/>
      <c r="C13" s="46">
        <v>1607</v>
      </c>
      <c r="D13" s="6" t="s">
        <v>78</v>
      </c>
      <c r="E13" s="46">
        <v>2000</v>
      </c>
      <c r="F13" s="48"/>
      <c r="G13" s="48"/>
      <c r="H13" s="48"/>
      <c r="I13" s="46">
        <v>1176</v>
      </c>
      <c r="J13" s="47">
        <v>1176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5581</v>
      </c>
      <c r="D14" s="48"/>
      <c r="E14" s="46">
        <f>SUM(E9:E13)</f>
        <v>6600</v>
      </c>
      <c r="F14" s="48"/>
      <c r="G14" s="48"/>
      <c r="H14" s="48"/>
      <c r="I14" s="47"/>
      <c r="J14" s="47">
        <f>SUM(J9:J13)</f>
        <v>2461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0.4409604013617631</v>
      </c>
      <c r="E18" s="10"/>
      <c r="H18" s="1" t="s">
        <v>24</v>
      </c>
      <c r="K18" s="36">
        <f>Totals!L16</f>
        <v>0.731798382078407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J14" sqref="J14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64</v>
      </c>
      <c r="B9" s="40" t="s">
        <v>144</v>
      </c>
      <c r="C9" s="47">
        <v>1098</v>
      </c>
      <c r="D9" s="6">
        <v>64</v>
      </c>
      <c r="E9" s="47">
        <v>1300</v>
      </c>
      <c r="F9" s="47">
        <v>25</v>
      </c>
      <c r="G9" s="47"/>
      <c r="H9" s="47"/>
      <c r="I9" s="47">
        <v>158</v>
      </c>
      <c r="J9" s="8">
        <v>158</v>
      </c>
      <c r="K9" s="40">
        <f>-(I9-J9)</f>
        <v>0</v>
      </c>
      <c r="L9" s="40">
        <f>-(I9-J9)</f>
        <v>0</v>
      </c>
      <c r="M9" s="40">
        <v>67</v>
      </c>
    </row>
    <row r="10" spans="1:13" s="2" customFormat="1" ht="15">
      <c r="A10" s="40">
        <v>65</v>
      </c>
      <c r="B10" s="40" t="s">
        <v>145</v>
      </c>
      <c r="C10" s="47">
        <v>1404</v>
      </c>
      <c r="D10" s="6">
        <v>65</v>
      </c>
      <c r="E10" s="47">
        <v>1600</v>
      </c>
      <c r="F10" s="47">
        <v>25</v>
      </c>
      <c r="G10" s="47"/>
      <c r="H10" s="47"/>
      <c r="I10" s="47">
        <v>272</v>
      </c>
      <c r="J10" s="9">
        <v>272</v>
      </c>
      <c r="K10" s="40">
        <f>-(I10-J10)</f>
        <v>0</v>
      </c>
      <c r="L10" s="40">
        <f>-(I10-J10)</f>
        <v>0</v>
      </c>
      <c r="M10" s="50">
        <v>66</v>
      </c>
    </row>
    <row r="11" spans="1:13" s="2" customFormat="1" ht="15">
      <c r="A11" s="40">
        <v>66</v>
      </c>
      <c r="B11" s="40" t="s">
        <v>146</v>
      </c>
      <c r="C11" s="47">
        <v>1251</v>
      </c>
      <c r="D11" s="6">
        <v>66</v>
      </c>
      <c r="E11" s="47">
        <v>1400</v>
      </c>
      <c r="F11" s="47">
        <v>25</v>
      </c>
      <c r="G11" s="47"/>
      <c r="H11" s="47"/>
      <c r="I11" s="47">
        <v>210</v>
      </c>
      <c r="J11" s="8">
        <v>210</v>
      </c>
      <c r="K11" s="40">
        <f>-(I11-J11)</f>
        <v>0</v>
      </c>
      <c r="L11" s="40">
        <f>-(I11-J11)</f>
        <v>0</v>
      </c>
      <c r="M11" s="50">
        <v>65</v>
      </c>
    </row>
    <row r="12" spans="1:13" s="2" customFormat="1" ht="15">
      <c r="A12" s="40">
        <v>67</v>
      </c>
      <c r="B12" s="40" t="s">
        <v>147</v>
      </c>
      <c r="C12" s="47">
        <v>1254</v>
      </c>
      <c r="D12" s="6">
        <v>67</v>
      </c>
      <c r="E12" s="47">
        <v>1400</v>
      </c>
      <c r="F12" s="47">
        <v>25</v>
      </c>
      <c r="G12" s="47"/>
      <c r="H12" s="47"/>
      <c r="I12" s="47">
        <v>198</v>
      </c>
      <c r="J12" s="9">
        <v>198</v>
      </c>
      <c r="K12" s="40">
        <f>-(I12-J12)</f>
        <v>0</v>
      </c>
      <c r="L12" s="40">
        <f>-(I12-J12)</f>
        <v>0</v>
      </c>
      <c r="M12" s="50">
        <v>64</v>
      </c>
    </row>
    <row r="13" spans="1:13" s="2" customFormat="1" ht="15.75" customHeight="1">
      <c r="A13" s="40" t="s">
        <v>78</v>
      </c>
      <c r="B13" s="40"/>
      <c r="C13" s="46">
        <v>1575</v>
      </c>
      <c r="D13" s="6" t="s">
        <v>78</v>
      </c>
      <c r="E13" s="46">
        <v>2000</v>
      </c>
      <c r="F13" s="48"/>
      <c r="G13" s="48"/>
      <c r="H13" s="48"/>
      <c r="I13" s="46">
        <v>1080</v>
      </c>
      <c r="J13" s="47">
        <v>1080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6582</v>
      </c>
      <c r="D14" s="48"/>
      <c r="E14" s="46">
        <f>SUM(E9:E13)</f>
        <v>7700</v>
      </c>
      <c r="F14" s="48"/>
      <c r="G14" s="48"/>
      <c r="H14" s="48"/>
      <c r="I14" s="47"/>
      <c r="J14" s="47">
        <f>SUM(J9:J13)</f>
        <v>1918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0.2914007900334245</v>
      </c>
      <c r="E18" s="10"/>
      <c r="H18" s="1" t="s">
        <v>24</v>
      </c>
      <c r="K18" s="36">
        <f>Totals!L17</f>
        <v>0.6857142857142857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J14" sqref="J14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72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68</v>
      </c>
      <c r="B9" s="40" t="s">
        <v>148</v>
      </c>
      <c r="C9" s="47">
        <v>394</v>
      </c>
      <c r="D9" s="6">
        <v>68</v>
      </c>
      <c r="E9" s="47">
        <v>500</v>
      </c>
      <c r="F9" s="47">
        <v>25</v>
      </c>
      <c r="G9" s="47"/>
      <c r="H9" s="47"/>
      <c r="I9" s="47">
        <v>52</v>
      </c>
      <c r="J9" s="9">
        <v>52</v>
      </c>
      <c r="K9" s="40">
        <f>-(I9-J9)</f>
        <v>0</v>
      </c>
      <c r="L9" s="40">
        <f>-(I9-J9)</f>
        <v>0</v>
      </c>
      <c r="M9" s="40">
        <v>23</v>
      </c>
    </row>
    <row r="10" spans="1:13" s="2" customFormat="1" ht="15">
      <c r="A10" s="40">
        <v>69</v>
      </c>
      <c r="B10" s="40" t="s">
        <v>149</v>
      </c>
      <c r="C10" s="47">
        <v>1340</v>
      </c>
      <c r="D10" s="6">
        <v>69</v>
      </c>
      <c r="E10" s="47">
        <v>1500</v>
      </c>
      <c r="F10" s="47">
        <v>25</v>
      </c>
      <c r="G10" s="47"/>
      <c r="H10" s="47"/>
      <c r="I10" s="47">
        <v>173</v>
      </c>
      <c r="J10" s="8">
        <v>173</v>
      </c>
      <c r="K10" s="40">
        <f>-(I10-J10)</f>
        <v>0</v>
      </c>
      <c r="L10" s="40">
        <f>-(I10-J10)</f>
        <v>0</v>
      </c>
      <c r="M10" s="40">
        <v>13</v>
      </c>
    </row>
    <row r="11" spans="1:13" s="2" customFormat="1" ht="15">
      <c r="A11" s="40">
        <v>70</v>
      </c>
      <c r="B11" s="40" t="s">
        <v>150</v>
      </c>
      <c r="C11" s="47">
        <v>1318</v>
      </c>
      <c r="D11" s="6">
        <v>70</v>
      </c>
      <c r="E11" s="47">
        <v>1500</v>
      </c>
      <c r="F11" s="47">
        <v>25</v>
      </c>
      <c r="G11" s="47"/>
      <c r="H11" s="47"/>
      <c r="I11" s="47">
        <v>217</v>
      </c>
      <c r="J11" s="8">
        <v>217</v>
      </c>
      <c r="K11" s="40">
        <f>-(I11-J11)</f>
        <v>0</v>
      </c>
      <c r="L11" s="40">
        <f>-(I11-J11)</f>
        <v>0</v>
      </c>
      <c r="M11" s="40"/>
    </row>
    <row r="12" spans="1:13" s="2" customFormat="1" ht="15">
      <c r="A12" s="40">
        <v>71</v>
      </c>
      <c r="B12" s="40" t="s">
        <v>151</v>
      </c>
      <c r="C12" s="47">
        <v>403</v>
      </c>
      <c r="D12" s="6">
        <v>71</v>
      </c>
      <c r="E12" s="47">
        <v>500</v>
      </c>
      <c r="F12" s="47">
        <v>25</v>
      </c>
      <c r="G12" s="47"/>
      <c r="H12" s="47"/>
      <c r="I12" s="47">
        <v>70</v>
      </c>
      <c r="J12" s="9">
        <v>70</v>
      </c>
      <c r="K12" s="40">
        <f>-(I12-J12)</f>
        <v>0</v>
      </c>
      <c r="L12" s="40">
        <f>-(I12-J12)</f>
        <v>0</v>
      </c>
      <c r="M12" s="40">
        <v>20</v>
      </c>
    </row>
    <row r="13" spans="1:13" s="2" customFormat="1" ht="15.75" customHeight="1">
      <c r="A13" s="40" t="s">
        <v>78</v>
      </c>
      <c r="B13" s="40"/>
      <c r="C13" s="46">
        <v>1008</v>
      </c>
      <c r="D13" s="6" t="s">
        <v>78</v>
      </c>
      <c r="E13" s="46">
        <v>1300</v>
      </c>
      <c r="F13" s="48"/>
      <c r="G13" s="48"/>
      <c r="H13" s="48"/>
      <c r="I13" s="46">
        <v>606</v>
      </c>
      <c r="J13" s="47">
        <v>606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4463</v>
      </c>
      <c r="D14" s="48"/>
      <c r="E14" s="46">
        <f>SUM(E9:E13)</f>
        <v>5300</v>
      </c>
      <c r="F14" s="48"/>
      <c r="G14" s="48"/>
      <c r="H14" s="48"/>
      <c r="I14" s="47"/>
      <c r="J14" s="47">
        <f>SUM(J9:J13)</f>
        <v>1118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0.2505041451938158</v>
      </c>
      <c r="E18" s="10"/>
      <c r="H18" s="1" t="s">
        <v>24</v>
      </c>
      <c r="K18" s="36">
        <f>Totals!L18</f>
        <v>0.6011904761904762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7">
      <selection activeCell="J15" sqref="J15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1" width="9.28125" style="1" bestFit="1" customWidth="1"/>
    <col min="12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4" customFormat="1" ht="15.75" customHeight="1">
      <c r="A9" s="5" t="s">
        <v>73</v>
      </c>
      <c r="B9" s="5" t="s">
        <v>81</v>
      </c>
      <c r="C9" s="9">
        <v>1441</v>
      </c>
      <c r="D9" s="6">
        <v>1</v>
      </c>
      <c r="E9" s="9">
        <v>1600</v>
      </c>
      <c r="F9" s="9">
        <v>25</v>
      </c>
      <c r="G9" s="9"/>
      <c r="H9" s="9"/>
      <c r="I9" s="9">
        <v>340</v>
      </c>
      <c r="J9" s="9">
        <v>340</v>
      </c>
      <c r="K9" s="42">
        <f aca="true" t="shared" si="0" ref="K9:K14">-(I9-J9)</f>
        <v>0</v>
      </c>
      <c r="L9" s="42">
        <f aca="true" t="shared" si="1" ref="L9:L14">-(I9-J9)</f>
        <v>0</v>
      </c>
      <c r="M9" s="5"/>
    </row>
    <row r="10" spans="1:13" s="4" customFormat="1" ht="15.75" customHeight="1">
      <c r="A10" s="5" t="s">
        <v>74</v>
      </c>
      <c r="B10" s="5" t="s">
        <v>82</v>
      </c>
      <c r="C10" s="9">
        <v>186</v>
      </c>
      <c r="D10" s="6">
        <v>2</v>
      </c>
      <c r="E10" s="9">
        <v>300</v>
      </c>
      <c r="F10" s="9">
        <v>25</v>
      </c>
      <c r="G10" s="9"/>
      <c r="H10" s="9"/>
      <c r="I10" s="9">
        <v>65</v>
      </c>
      <c r="J10" s="8">
        <v>65</v>
      </c>
      <c r="K10" s="42">
        <f t="shared" si="0"/>
        <v>0</v>
      </c>
      <c r="L10" s="42">
        <f t="shared" si="1"/>
        <v>0</v>
      </c>
      <c r="M10" s="5" t="s">
        <v>152</v>
      </c>
    </row>
    <row r="11" spans="1:13" s="4" customFormat="1" ht="15.75" customHeight="1">
      <c r="A11" s="5" t="s">
        <v>75</v>
      </c>
      <c r="B11" s="5" t="s">
        <v>83</v>
      </c>
      <c r="C11" s="9">
        <v>20</v>
      </c>
      <c r="D11" s="6">
        <v>3</v>
      </c>
      <c r="E11" s="9">
        <v>100</v>
      </c>
      <c r="F11" s="9">
        <v>25</v>
      </c>
      <c r="G11" s="9"/>
      <c r="H11" s="9"/>
      <c r="I11" s="9">
        <v>1</v>
      </c>
      <c r="J11" s="8">
        <v>1</v>
      </c>
      <c r="K11" s="42">
        <f t="shared" si="0"/>
        <v>0</v>
      </c>
      <c r="L11" s="42">
        <f t="shared" si="1"/>
        <v>0</v>
      </c>
      <c r="M11" s="5" t="s">
        <v>155</v>
      </c>
    </row>
    <row r="12" spans="1:13" s="4" customFormat="1" ht="15.75" customHeight="1">
      <c r="A12" s="5" t="s">
        <v>76</v>
      </c>
      <c r="B12" s="5" t="s">
        <v>84</v>
      </c>
      <c r="C12" s="9">
        <v>836</v>
      </c>
      <c r="D12" s="6">
        <v>4</v>
      </c>
      <c r="E12" s="9">
        <v>1000</v>
      </c>
      <c r="F12" s="9">
        <v>25</v>
      </c>
      <c r="G12" s="9"/>
      <c r="H12" s="9"/>
      <c r="I12" s="9">
        <v>207</v>
      </c>
      <c r="J12" s="8">
        <v>207</v>
      </c>
      <c r="K12" s="42">
        <f t="shared" si="0"/>
        <v>0</v>
      </c>
      <c r="L12" s="42">
        <f t="shared" si="1"/>
        <v>0</v>
      </c>
      <c r="M12" s="5"/>
    </row>
    <row r="13" spans="1:13" s="4" customFormat="1" ht="15.75" customHeight="1">
      <c r="A13" s="5" t="s">
        <v>77</v>
      </c>
      <c r="B13" s="5" t="s">
        <v>85</v>
      </c>
      <c r="C13" s="9">
        <v>297</v>
      </c>
      <c r="D13" s="6">
        <v>5</v>
      </c>
      <c r="E13" s="9">
        <v>400</v>
      </c>
      <c r="F13" s="9">
        <v>25</v>
      </c>
      <c r="G13" s="9"/>
      <c r="H13" s="9"/>
      <c r="I13" s="9">
        <v>49</v>
      </c>
      <c r="J13" s="9">
        <v>49</v>
      </c>
      <c r="K13" s="42">
        <f t="shared" si="0"/>
        <v>0</v>
      </c>
      <c r="L13" s="42">
        <f t="shared" si="1"/>
        <v>0</v>
      </c>
      <c r="M13" s="5" t="s">
        <v>159</v>
      </c>
    </row>
    <row r="14" spans="1:13" s="2" customFormat="1" ht="15">
      <c r="A14" s="6" t="s">
        <v>78</v>
      </c>
      <c r="B14" s="6"/>
      <c r="C14" s="11">
        <v>825</v>
      </c>
      <c r="D14" s="6" t="s">
        <v>78</v>
      </c>
      <c r="E14" s="39">
        <v>1100</v>
      </c>
      <c r="F14" s="43"/>
      <c r="G14" s="43"/>
      <c r="H14" s="43"/>
      <c r="I14" s="11">
        <v>544</v>
      </c>
      <c r="J14" s="11">
        <v>544</v>
      </c>
      <c r="K14" s="42">
        <f t="shared" si="0"/>
        <v>0</v>
      </c>
      <c r="L14" s="42">
        <f t="shared" si="1"/>
        <v>0</v>
      </c>
      <c r="M14" s="42"/>
    </row>
    <row r="15" spans="1:13" s="2" customFormat="1" ht="15.75" customHeight="1">
      <c r="A15" s="40" t="s">
        <v>79</v>
      </c>
      <c r="B15" s="40"/>
      <c r="C15" s="44">
        <f>SUM(C9:C14)</f>
        <v>3605</v>
      </c>
      <c r="D15" s="43"/>
      <c r="E15" s="39">
        <f>SUM(E9:E14)</f>
        <v>4500</v>
      </c>
      <c r="F15" s="43"/>
      <c r="G15" s="43"/>
      <c r="H15" s="43"/>
      <c r="I15" s="45"/>
      <c r="J15" s="45">
        <f>SUM(J9:J14)</f>
        <v>1206</v>
      </c>
      <c r="K15" s="42"/>
      <c r="L15" s="42"/>
      <c r="M15" s="42"/>
    </row>
    <row r="17" ht="15">
      <c r="A17" s="1" t="s">
        <v>16</v>
      </c>
    </row>
    <row r="19" spans="1:12" ht="15">
      <c r="A19" s="1" t="s">
        <v>17</v>
      </c>
      <c r="D19" s="36">
        <f>J15/C15</f>
        <v>0.3345353675450763</v>
      </c>
      <c r="E19" s="10"/>
      <c r="H19" s="1" t="s">
        <v>24</v>
      </c>
      <c r="K19" s="36">
        <f>Totals!L3</f>
        <v>0.6593939393939394</v>
      </c>
      <c r="L19" s="12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  <row r="24" ht="15">
      <c r="C24" s="41"/>
    </row>
  </sheetData>
  <sheetProtection/>
  <mergeCells count="9">
    <mergeCell ref="J21:M21"/>
    <mergeCell ref="D7:D8"/>
    <mergeCell ref="A1:M1"/>
    <mergeCell ref="A3:M3"/>
    <mergeCell ref="A5:M5"/>
    <mergeCell ref="E7:F7"/>
    <mergeCell ref="G7:H7"/>
    <mergeCell ref="K7:L7"/>
    <mergeCell ref="K8:L8"/>
  </mergeCells>
  <conditionalFormatting sqref="K9:K14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4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4">
      <selection activeCell="J15" sqref="J15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6</v>
      </c>
      <c r="B9" s="40" t="s">
        <v>86</v>
      </c>
      <c r="C9" s="47">
        <v>1396</v>
      </c>
      <c r="D9" s="6">
        <v>6</v>
      </c>
      <c r="E9" s="47">
        <v>1600</v>
      </c>
      <c r="F9" s="47">
        <v>25</v>
      </c>
      <c r="G9" s="47"/>
      <c r="H9" s="47"/>
      <c r="I9" s="47">
        <v>387</v>
      </c>
      <c r="J9" s="8">
        <v>386</v>
      </c>
      <c r="K9" s="40">
        <f aca="true" t="shared" si="0" ref="K9:K14">-(I9-J9)</f>
        <v>-1</v>
      </c>
      <c r="L9" s="40">
        <f aca="true" t="shared" si="1" ref="L9:L14">-(I9-J9)</f>
        <v>-1</v>
      </c>
      <c r="M9" s="40">
        <v>3</v>
      </c>
    </row>
    <row r="10" spans="1:13" s="2" customFormat="1" ht="15">
      <c r="A10" s="40">
        <v>7</v>
      </c>
      <c r="B10" s="40" t="s">
        <v>87</v>
      </c>
      <c r="C10" s="47">
        <v>1132</v>
      </c>
      <c r="D10" s="6">
        <v>7</v>
      </c>
      <c r="E10" s="47">
        <v>1300</v>
      </c>
      <c r="F10" s="47">
        <v>25</v>
      </c>
      <c r="G10" s="47"/>
      <c r="H10" s="47"/>
      <c r="I10" s="47">
        <v>386</v>
      </c>
      <c r="J10" s="8">
        <v>386</v>
      </c>
      <c r="K10" s="40">
        <f t="shared" si="0"/>
        <v>0</v>
      </c>
      <c r="L10" s="40">
        <f t="shared" si="1"/>
        <v>0</v>
      </c>
      <c r="M10" s="40"/>
    </row>
    <row r="11" spans="1:13" s="2" customFormat="1" ht="15">
      <c r="A11" s="40">
        <v>8</v>
      </c>
      <c r="B11" s="40" t="s">
        <v>88</v>
      </c>
      <c r="C11" s="47">
        <v>650</v>
      </c>
      <c r="D11" s="6">
        <v>8</v>
      </c>
      <c r="E11" s="47">
        <v>800</v>
      </c>
      <c r="F11" s="47">
        <v>25</v>
      </c>
      <c r="G11" s="47"/>
      <c r="H11" s="47"/>
      <c r="I11" s="47">
        <v>240</v>
      </c>
      <c r="J11" s="8">
        <v>240</v>
      </c>
      <c r="K11" s="40">
        <f t="shared" si="0"/>
        <v>0</v>
      </c>
      <c r="L11" s="40">
        <f t="shared" si="1"/>
        <v>0</v>
      </c>
      <c r="M11" s="40"/>
    </row>
    <row r="12" spans="1:13" s="2" customFormat="1" ht="15">
      <c r="A12" s="40">
        <v>9</v>
      </c>
      <c r="B12" s="40" t="s">
        <v>89</v>
      </c>
      <c r="C12" s="47">
        <v>866</v>
      </c>
      <c r="D12" s="6">
        <v>9</v>
      </c>
      <c r="E12" s="47">
        <v>1000</v>
      </c>
      <c r="F12" s="47">
        <v>25</v>
      </c>
      <c r="G12" s="47"/>
      <c r="H12" s="47"/>
      <c r="I12" s="47">
        <v>219</v>
      </c>
      <c r="J12" s="8">
        <v>219</v>
      </c>
      <c r="K12" s="40">
        <f t="shared" si="0"/>
        <v>0</v>
      </c>
      <c r="L12" s="40">
        <f t="shared" si="1"/>
        <v>0</v>
      </c>
      <c r="M12" s="40">
        <v>22</v>
      </c>
    </row>
    <row r="13" spans="1:13" s="2" customFormat="1" ht="15">
      <c r="A13" s="40">
        <v>10</v>
      </c>
      <c r="B13" s="40" t="s">
        <v>90</v>
      </c>
      <c r="C13" s="47">
        <v>85</v>
      </c>
      <c r="D13" s="6">
        <v>10</v>
      </c>
      <c r="E13" s="47">
        <v>100</v>
      </c>
      <c r="F13" s="47">
        <v>25</v>
      </c>
      <c r="G13" s="47"/>
      <c r="H13" s="47"/>
      <c r="I13" s="47">
        <v>24</v>
      </c>
      <c r="J13" s="9">
        <v>24</v>
      </c>
      <c r="K13" s="40">
        <f t="shared" si="0"/>
        <v>0</v>
      </c>
      <c r="L13" s="40">
        <f t="shared" si="1"/>
        <v>0</v>
      </c>
      <c r="M13" s="40" t="s">
        <v>153</v>
      </c>
    </row>
    <row r="14" spans="1:13" s="2" customFormat="1" ht="15.75" customHeight="1">
      <c r="A14" s="40" t="s">
        <v>78</v>
      </c>
      <c r="B14" s="40"/>
      <c r="C14" s="46">
        <v>1648</v>
      </c>
      <c r="D14" s="6" t="s">
        <v>78</v>
      </c>
      <c r="E14" s="46">
        <v>2100</v>
      </c>
      <c r="F14" s="48"/>
      <c r="G14" s="48"/>
      <c r="H14" s="48"/>
      <c r="I14" s="46">
        <v>1153</v>
      </c>
      <c r="J14" s="47">
        <v>1153</v>
      </c>
      <c r="K14" s="40">
        <f t="shared" si="0"/>
        <v>0</v>
      </c>
      <c r="L14" s="40">
        <f t="shared" si="1"/>
        <v>0</v>
      </c>
      <c r="M14" s="40"/>
    </row>
    <row r="15" spans="1:13" s="2" customFormat="1" ht="15.75" customHeight="1">
      <c r="A15" s="49" t="s">
        <v>79</v>
      </c>
      <c r="B15" s="49"/>
      <c r="C15" s="47">
        <f>SUM(C9:C14)</f>
        <v>5777</v>
      </c>
      <c r="D15" s="48"/>
      <c r="E15" s="46">
        <f>SUM(E9:E14)</f>
        <v>6900</v>
      </c>
      <c r="F15" s="48"/>
      <c r="G15" s="48"/>
      <c r="H15" s="48"/>
      <c r="I15" s="47"/>
      <c r="J15" s="47">
        <f>SUM(J9:J14)</f>
        <v>2408</v>
      </c>
      <c r="K15" s="40"/>
      <c r="L15" s="40"/>
      <c r="M15" s="40"/>
    </row>
    <row r="17" ht="15">
      <c r="A17" s="1" t="s">
        <v>16</v>
      </c>
    </row>
    <row r="19" spans="1:12" ht="15">
      <c r="A19" s="1" t="s">
        <v>17</v>
      </c>
      <c r="D19" s="36">
        <f>J15/C15</f>
        <v>0.41682534187294445</v>
      </c>
      <c r="E19" s="10" t="s">
        <v>18</v>
      </c>
      <c r="H19" s="1" t="s">
        <v>24</v>
      </c>
      <c r="K19" s="36">
        <f>Totals!L4</f>
        <v>0.6996359223300971</v>
      </c>
      <c r="L19" s="12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</sheetData>
  <sheetProtection/>
  <mergeCells count="9">
    <mergeCell ref="J21:M21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I9:I13">
    <cfRule type="cellIs" priority="1" dxfId="0" operator="notEqual" stopIfTrue="1">
      <formula>$E$9-$G$9</formula>
    </cfRule>
  </conditionalFormatting>
  <conditionalFormatting sqref="K9:K14">
    <cfRule type="cellIs" priority="2" dxfId="0" operator="greaterThan" stopIfTrue="1">
      <formula>0</formula>
    </cfRule>
    <cfRule type="cellIs" priority="3" dxfId="2" operator="lessThan" stopIfTrue="1">
      <formula>0</formula>
    </cfRule>
    <cfRule type="cellIs" priority="4" dxfId="1" operator="equal" stopIfTrue="1">
      <formula>0</formula>
    </cfRule>
  </conditionalFormatting>
  <conditionalFormatting sqref="L9:L14">
    <cfRule type="cellIs" priority="5" dxfId="0" operator="lessThan" stopIfTrue="1">
      <formula>0</formula>
    </cfRule>
    <cfRule type="cellIs" priority="6" dxfId="2" operator="greaterThan" stopIfTrue="1">
      <formula>0</formula>
    </cfRule>
    <cfRule type="cellIs" priority="7" dxfId="1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59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11</v>
      </c>
      <c r="B9" s="40" t="s">
        <v>91</v>
      </c>
      <c r="C9" s="47">
        <v>1516</v>
      </c>
      <c r="D9" s="6">
        <v>11</v>
      </c>
      <c r="E9" s="47">
        <v>1700</v>
      </c>
      <c r="F9" s="47">
        <v>25</v>
      </c>
      <c r="G9" s="47"/>
      <c r="H9" s="47"/>
      <c r="I9" s="47">
        <v>196</v>
      </c>
      <c r="J9" s="8">
        <v>196</v>
      </c>
      <c r="K9" s="40">
        <f>-(I9-J9)</f>
        <v>0</v>
      </c>
      <c r="L9" s="40">
        <f>-(I9-J9)</f>
        <v>0</v>
      </c>
      <c r="M9" s="40"/>
    </row>
    <row r="10" spans="1:13" s="2" customFormat="1" ht="15">
      <c r="A10" s="40">
        <v>12</v>
      </c>
      <c r="B10" s="40" t="s">
        <v>92</v>
      </c>
      <c r="C10" s="47">
        <v>1463</v>
      </c>
      <c r="D10" s="6">
        <v>12</v>
      </c>
      <c r="E10" s="47">
        <v>1700</v>
      </c>
      <c r="F10" s="47">
        <v>25</v>
      </c>
      <c r="G10" s="47"/>
      <c r="H10" s="47"/>
      <c r="I10" s="47">
        <v>197</v>
      </c>
      <c r="J10" s="9">
        <v>197</v>
      </c>
      <c r="K10" s="40">
        <f>-(I10-J10)</f>
        <v>0</v>
      </c>
      <c r="L10" s="40">
        <f>-(I10-J10)</f>
        <v>0</v>
      </c>
      <c r="M10" s="40"/>
    </row>
    <row r="11" spans="1:13" s="2" customFormat="1" ht="15">
      <c r="A11" s="40">
        <v>13</v>
      </c>
      <c r="B11" s="40" t="s">
        <v>93</v>
      </c>
      <c r="C11" s="47">
        <v>33</v>
      </c>
      <c r="D11" s="6">
        <v>13</v>
      </c>
      <c r="E11" s="47">
        <v>100</v>
      </c>
      <c r="F11" s="47">
        <v>25</v>
      </c>
      <c r="G11" s="47"/>
      <c r="H11" s="47"/>
      <c r="I11" s="47">
        <v>8</v>
      </c>
      <c r="J11" s="8">
        <v>8</v>
      </c>
      <c r="K11" s="40">
        <f>-(I11-J11)</f>
        <v>0</v>
      </c>
      <c r="L11" s="40">
        <f>-(I11-J11)</f>
        <v>0</v>
      </c>
      <c r="M11" s="40">
        <v>69</v>
      </c>
    </row>
    <row r="12" spans="1:13" s="2" customFormat="1" ht="15.75" customHeight="1">
      <c r="A12" s="40" t="s">
        <v>78</v>
      </c>
      <c r="B12" s="40"/>
      <c r="C12" s="46">
        <v>787</v>
      </c>
      <c r="D12" s="6" t="s">
        <v>78</v>
      </c>
      <c r="E12" s="46">
        <v>1000</v>
      </c>
      <c r="F12" s="48"/>
      <c r="G12" s="48"/>
      <c r="H12" s="48"/>
      <c r="I12" s="46">
        <v>457</v>
      </c>
      <c r="J12" s="47">
        <v>457</v>
      </c>
      <c r="K12" s="40">
        <f>-(I12-J12)</f>
        <v>0</v>
      </c>
      <c r="L12" s="40">
        <f>-(I12-J12)</f>
        <v>0</v>
      </c>
      <c r="M12" s="40"/>
    </row>
    <row r="13" spans="1:13" s="2" customFormat="1" ht="15.75" customHeight="1">
      <c r="A13" s="40" t="s">
        <v>79</v>
      </c>
      <c r="B13" s="40"/>
      <c r="C13" s="47">
        <f>SUM(C9:C12)</f>
        <v>3799</v>
      </c>
      <c r="D13" s="48"/>
      <c r="E13" s="46">
        <f>SUM(E9:E12)</f>
        <v>4500</v>
      </c>
      <c r="F13" s="48"/>
      <c r="G13" s="48"/>
      <c r="H13" s="48"/>
      <c r="I13" s="47"/>
      <c r="J13" s="47">
        <f>SUM(J9:J12)</f>
        <v>858</v>
      </c>
      <c r="K13" s="40"/>
      <c r="L13" s="40"/>
      <c r="M13" s="40"/>
    </row>
    <row r="15" ht="15">
      <c r="A15" s="1" t="s">
        <v>16</v>
      </c>
    </row>
    <row r="17" spans="1:12" ht="15">
      <c r="A17" s="1" t="s">
        <v>17</v>
      </c>
      <c r="D17" s="36">
        <f>J13/C13</f>
        <v>0.22584890760726506</v>
      </c>
      <c r="E17" s="10"/>
      <c r="H17" s="1" t="s">
        <v>24</v>
      </c>
      <c r="K17" s="36">
        <f>Totals!L5</f>
        <v>0.5806861499364676</v>
      </c>
      <c r="L17" s="12"/>
    </row>
    <row r="19" spans="1:13" ht="15">
      <c r="A19" s="1" t="s">
        <v>19</v>
      </c>
      <c r="C19" s="1" t="s">
        <v>20</v>
      </c>
      <c r="F19" s="1" t="s">
        <v>21</v>
      </c>
      <c r="H19" s="1" t="s">
        <v>22</v>
      </c>
      <c r="J19" s="51" t="s">
        <v>25</v>
      </c>
      <c r="K19" s="51"/>
      <c r="L19" s="51"/>
      <c r="M19" s="51"/>
    </row>
  </sheetData>
  <sheetProtection/>
  <mergeCells count="9">
    <mergeCell ref="J19:M19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2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2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1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J14" sqref="J14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14</v>
      </c>
      <c r="B9" s="40" t="s">
        <v>94</v>
      </c>
      <c r="C9" s="47">
        <v>944</v>
      </c>
      <c r="D9" s="6">
        <v>10</v>
      </c>
      <c r="E9" s="47">
        <v>1100</v>
      </c>
      <c r="F9" s="47">
        <v>25</v>
      </c>
      <c r="G9" s="47"/>
      <c r="H9" s="47"/>
      <c r="I9" s="47">
        <v>219</v>
      </c>
      <c r="J9" s="8">
        <v>219</v>
      </c>
      <c r="K9" s="40">
        <f>-(I9-J9)</f>
        <v>0</v>
      </c>
      <c r="L9" s="40">
        <f>-(I9-J9)</f>
        <v>0</v>
      </c>
      <c r="M9" s="40"/>
    </row>
    <row r="10" spans="1:13" s="2" customFormat="1" ht="15">
      <c r="A10" s="40">
        <v>15</v>
      </c>
      <c r="B10" s="40" t="s">
        <v>96</v>
      </c>
      <c r="C10" s="47">
        <v>1040</v>
      </c>
      <c r="D10" s="6">
        <v>11</v>
      </c>
      <c r="E10" s="47">
        <v>1200</v>
      </c>
      <c r="F10" s="47">
        <v>25</v>
      </c>
      <c r="G10" s="47"/>
      <c r="H10" s="47"/>
      <c r="I10" s="47">
        <v>177</v>
      </c>
      <c r="J10" s="9">
        <v>177</v>
      </c>
      <c r="K10" s="40">
        <f>-(I10-J10)</f>
        <v>0</v>
      </c>
      <c r="L10" s="40">
        <f>-(I10-J10)</f>
        <v>0</v>
      </c>
      <c r="M10" s="40"/>
    </row>
    <row r="11" spans="1:13" s="2" customFormat="1" ht="15">
      <c r="A11" s="40">
        <v>16</v>
      </c>
      <c r="B11" s="40" t="s">
        <v>95</v>
      </c>
      <c r="C11" s="47">
        <v>841</v>
      </c>
      <c r="D11" s="6">
        <v>12</v>
      </c>
      <c r="E11" s="47">
        <v>1000</v>
      </c>
      <c r="F11" s="47">
        <v>25</v>
      </c>
      <c r="G11" s="47"/>
      <c r="H11" s="47"/>
      <c r="I11" s="47">
        <v>235</v>
      </c>
      <c r="J11" s="8">
        <v>235</v>
      </c>
      <c r="K11" s="40">
        <f>-(I11-J11)</f>
        <v>0</v>
      </c>
      <c r="L11" s="40">
        <f>-(I11-J11)</f>
        <v>0</v>
      </c>
      <c r="M11" s="40"/>
    </row>
    <row r="12" spans="1:13" s="2" customFormat="1" ht="15">
      <c r="A12" s="40">
        <v>17</v>
      </c>
      <c r="B12" s="40" t="s">
        <v>97</v>
      </c>
      <c r="C12" s="47">
        <v>424</v>
      </c>
      <c r="D12" s="6">
        <v>13</v>
      </c>
      <c r="E12" s="47">
        <v>500</v>
      </c>
      <c r="F12" s="47">
        <v>25</v>
      </c>
      <c r="G12" s="47"/>
      <c r="H12" s="47"/>
      <c r="I12" s="47">
        <v>112</v>
      </c>
      <c r="J12" s="9">
        <v>112</v>
      </c>
      <c r="K12" s="40">
        <f>-(I12-J12)</f>
        <v>0</v>
      </c>
      <c r="L12" s="40">
        <f>-(I12-J12)</f>
        <v>0</v>
      </c>
      <c r="M12" s="50"/>
    </row>
    <row r="13" spans="1:13" s="2" customFormat="1" ht="15.75" customHeight="1">
      <c r="A13" s="40" t="s">
        <v>78</v>
      </c>
      <c r="B13" s="40"/>
      <c r="C13" s="46">
        <v>1030</v>
      </c>
      <c r="D13" s="6" t="s">
        <v>78</v>
      </c>
      <c r="E13" s="46">
        <v>1300</v>
      </c>
      <c r="F13" s="48"/>
      <c r="G13" s="48"/>
      <c r="H13" s="48"/>
      <c r="I13" s="46">
        <v>678</v>
      </c>
      <c r="J13" s="47">
        <v>678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4279</v>
      </c>
      <c r="D14" s="48"/>
      <c r="E14" s="46">
        <f>SUM(E9:E13)</f>
        <v>5100</v>
      </c>
      <c r="F14" s="48"/>
      <c r="G14" s="48"/>
      <c r="H14" s="48"/>
      <c r="I14" s="47"/>
      <c r="J14" s="47">
        <f>SUM(J9:J13)</f>
        <v>1421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0.33208693620004676</v>
      </c>
      <c r="E18" s="10"/>
      <c r="H18" s="1" t="s">
        <v>24</v>
      </c>
      <c r="K18" s="36">
        <f>Totals!L6</f>
        <v>0.658252427184466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4">
      <selection activeCell="K12" sqref="K12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18</v>
      </c>
      <c r="B9" s="40" t="s">
        <v>98</v>
      </c>
      <c r="C9" s="47">
        <v>86</v>
      </c>
      <c r="D9" s="6">
        <v>18</v>
      </c>
      <c r="E9" s="47">
        <v>100</v>
      </c>
      <c r="F9" s="47">
        <v>25</v>
      </c>
      <c r="G9" s="47"/>
      <c r="H9" s="47"/>
      <c r="I9" s="47">
        <v>15</v>
      </c>
      <c r="J9" s="9">
        <v>15</v>
      </c>
      <c r="K9" s="40">
        <f aca="true" t="shared" si="0" ref="K9:K14">-(I9-J9)</f>
        <v>0</v>
      </c>
      <c r="L9" s="40">
        <f aca="true" t="shared" si="1" ref="L9:L14">-(I9-J9)</f>
        <v>0</v>
      </c>
      <c r="M9" s="40">
        <v>33</v>
      </c>
    </row>
    <row r="10" spans="1:13" s="2" customFormat="1" ht="15">
      <c r="A10" s="40">
        <v>19</v>
      </c>
      <c r="B10" s="40" t="s">
        <v>99</v>
      </c>
      <c r="C10" s="47">
        <v>500</v>
      </c>
      <c r="D10" s="6">
        <v>19</v>
      </c>
      <c r="E10" s="47">
        <v>600</v>
      </c>
      <c r="F10" s="47">
        <v>25</v>
      </c>
      <c r="G10" s="47"/>
      <c r="H10" s="47"/>
      <c r="I10" s="47">
        <v>127</v>
      </c>
      <c r="J10" s="9">
        <v>127</v>
      </c>
      <c r="K10" s="40">
        <f t="shared" si="0"/>
        <v>0</v>
      </c>
      <c r="L10" s="40">
        <f t="shared" si="1"/>
        <v>0</v>
      </c>
      <c r="M10" s="40"/>
    </row>
    <row r="11" spans="1:13" s="2" customFormat="1" ht="15">
      <c r="A11" s="40">
        <v>20</v>
      </c>
      <c r="B11" s="40" t="s">
        <v>100</v>
      </c>
      <c r="C11" s="47">
        <v>710</v>
      </c>
      <c r="D11" s="6">
        <v>20</v>
      </c>
      <c r="E11" s="47">
        <v>800</v>
      </c>
      <c r="F11" s="47">
        <v>25</v>
      </c>
      <c r="G11" s="47"/>
      <c r="H11" s="47"/>
      <c r="I11" s="47">
        <v>191</v>
      </c>
      <c r="J11" s="9">
        <v>191</v>
      </c>
      <c r="K11" s="40">
        <f t="shared" si="0"/>
        <v>0</v>
      </c>
      <c r="L11" s="40">
        <f t="shared" si="1"/>
        <v>0</v>
      </c>
      <c r="M11" s="40">
        <v>71</v>
      </c>
    </row>
    <row r="12" spans="1:13" s="2" customFormat="1" ht="15">
      <c r="A12" s="40">
        <v>21</v>
      </c>
      <c r="B12" s="40" t="s">
        <v>101</v>
      </c>
      <c r="C12" s="47">
        <v>985</v>
      </c>
      <c r="D12" s="6">
        <v>21</v>
      </c>
      <c r="E12" s="47">
        <v>1100</v>
      </c>
      <c r="F12" s="47">
        <v>25</v>
      </c>
      <c r="G12" s="47"/>
      <c r="H12" s="47"/>
      <c r="I12" s="47">
        <v>276</v>
      </c>
      <c r="J12" s="8">
        <v>276</v>
      </c>
      <c r="K12" s="40">
        <f t="shared" si="0"/>
        <v>0</v>
      </c>
      <c r="L12" s="40">
        <f t="shared" si="1"/>
        <v>0</v>
      </c>
      <c r="M12" s="40" t="s">
        <v>154</v>
      </c>
    </row>
    <row r="13" spans="1:13" s="2" customFormat="1" ht="15">
      <c r="A13" s="40">
        <v>22</v>
      </c>
      <c r="B13" s="40" t="s">
        <v>102</v>
      </c>
      <c r="C13" s="47">
        <v>584</v>
      </c>
      <c r="D13" s="6">
        <v>22</v>
      </c>
      <c r="E13" s="47">
        <v>700</v>
      </c>
      <c r="F13" s="47">
        <v>25</v>
      </c>
      <c r="G13" s="47"/>
      <c r="H13" s="47"/>
      <c r="I13" s="47">
        <v>110</v>
      </c>
      <c r="J13" s="9">
        <v>110</v>
      </c>
      <c r="K13" s="40">
        <f t="shared" si="0"/>
        <v>0</v>
      </c>
      <c r="L13" s="40">
        <f t="shared" si="1"/>
        <v>0</v>
      </c>
      <c r="M13" s="40">
        <v>9</v>
      </c>
    </row>
    <row r="14" spans="1:13" s="2" customFormat="1" ht="15.75" customHeight="1">
      <c r="A14" s="40" t="s">
        <v>78</v>
      </c>
      <c r="B14" s="40"/>
      <c r="C14" s="46">
        <v>1021</v>
      </c>
      <c r="D14" s="6" t="s">
        <v>78</v>
      </c>
      <c r="E14" s="46">
        <v>1300</v>
      </c>
      <c r="F14" s="48"/>
      <c r="G14" s="48"/>
      <c r="H14" s="48"/>
      <c r="I14" s="46">
        <v>700</v>
      </c>
      <c r="J14" s="47">
        <v>700</v>
      </c>
      <c r="K14" s="40">
        <f t="shared" si="0"/>
        <v>0</v>
      </c>
      <c r="L14" s="40">
        <f t="shared" si="1"/>
        <v>0</v>
      </c>
      <c r="M14" s="40"/>
    </row>
    <row r="15" spans="1:13" s="2" customFormat="1" ht="15.75" customHeight="1">
      <c r="A15" s="40" t="s">
        <v>79</v>
      </c>
      <c r="B15" s="40"/>
      <c r="C15" s="47">
        <f>SUM(C9:C14)</f>
        <v>3886</v>
      </c>
      <c r="D15" s="48"/>
      <c r="E15" s="46">
        <f>SUM(E9:E14)</f>
        <v>4600</v>
      </c>
      <c r="F15" s="48"/>
      <c r="G15" s="48"/>
      <c r="H15" s="48"/>
      <c r="I15" s="47"/>
      <c r="J15" s="47">
        <f>SUM(J9:J14)</f>
        <v>1419</v>
      </c>
      <c r="K15" s="40"/>
      <c r="L15" s="40"/>
      <c r="M15" s="40"/>
    </row>
    <row r="17" ht="15">
      <c r="A17" s="1" t="s">
        <v>16</v>
      </c>
    </row>
    <row r="19" spans="1:12" ht="15">
      <c r="A19" s="1" t="s">
        <v>17</v>
      </c>
      <c r="D19" s="36">
        <f>J15/C15</f>
        <v>0.36515697375193</v>
      </c>
      <c r="E19" s="10"/>
      <c r="H19" s="1" t="s">
        <v>24</v>
      </c>
      <c r="K19" s="36">
        <f>Totals!L7</f>
        <v>0.6856023506366308</v>
      </c>
      <c r="L19" s="37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</sheetData>
  <sheetProtection/>
  <mergeCells count="9">
    <mergeCell ref="J21:M21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4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4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3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3">
      <selection activeCell="J14" sqref="J14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23</v>
      </c>
      <c r="B9" s="40" t="s">
        <v>103</v>
      </c>
      <c r="C9" s="47">
        <v>750</v>
      </c>
      <c r="D9" s="6">
        <v>18</v>
      </c>
      <c r="E9" s="47">
        <v>900</v>
      </c>
      <c r="F9" s="47">
        <v>25</v>
      </c>
      <c r="G9" s="47"/>
      <c r="H9" s="47"/>
      <c r="I9" s="47">
        <v>85</v>
      </c>
      <c r="J9" s="8">
        <v>85</v>
      </c>
      <c r="K9" s="40">
        <f>-(I9-J9)</f>
        <v>0</v>
      </c>
      <c r="L9" s="40">
        <f>-(I9-J9)</f>
        <v>0</v>
      </c>
      <c r="M9" s="40">
        <v>68</v>
      </c>
    </row>
    <row r="10" spans="1:13" s="2" customFormat="1" ht="15">
      <c r="A10" s="40">
        <v>24</v>
      </c>
      <c r="B10" s="40" t="s">
        <v>104</v>
      </c>
      <c r="C10" s="47">
        <v>1576</v>
      </c>
      <c r="D10" s="6">
        <v>19</v>
      </c>
      <c r="E10" s="47">
        <v>1800</v>
      </c>
      <c r="F10" s="47">
        <v>25</v>
      </c>
      <c r="G10" s="47"/>
      <c r="H10" s="47"/>
      <c r="I10" s="47">
        <v>256</v>
      </c>
      <c r="J10" s="9">
        <v>256</v>
      </c>
      <c r="K10" s="40">
        <f>-(I10-J10)</f>
        <v>0</v>
      </c>
      <c r="L10" s="40">
        <f>-(I10-J10)</f>
        <v>0</v>
      </c>
      <c r="M10" s="40"/>
    </row>
    <row r="11" spans="1:13" s="2" customFormat="1" ht="15">
      <c r="A11" s="40">
        <v>25</v>
      </c>
      <c r="B11" s="40" t="s">
        <v>105</v>
      </c>
      <c r="C11" s="47">
        <v>1203</v>
      </c>
      <c r="D11" s="6">
        <v>20</v>
      </c>
      <c r="E11" s="47">
        <v>1400</v>
      </c>
      <c r="F11" s="47">
        <v>25</v>
      </c>
      <c r="G11" s="47"/>
      <c r="H11" s="47"/>
      <c r="I11" s="47">
        <v>197</v>
      </c>
      <c r="J11" s="8">
        <v>197</v>
      </c>
      <c r="K11" s="40">
        <f>-(I11-J11)</f>
        <v>0</v>
      </c>
      <c r="L11" s="40">
        <f>-(I11-J11)</f>
        <v>0</v>
      </c>
      <c r="M11" s="50"/>
    </row>
    <row r="12" spans="1:13" s="2" customFormat="1" ht="15">
      <c r="A12" s="40">
        <v>26</v>
      </c>
      <c r="B12" s="40" t="s">
        <v>106</v>
      </c>
      <c r="C12" s="47">
        <v>1044</v>
      </c>
      <c r="D12" s="6">
        <v>21</v>
      </c>
      <c r="E12" s="47">
        <v>1200</v>
      </c>
      <c r="F12" s="47">
        <v>25</v>
      </c>
      <c r="G12" s="47"/>
      <c r="H12" s="47"/>
      <c r="I12" s="47">
        <v>207</v>
      </c>
      <c r="J12" s="9">
        <v>207</v>
      </c>
      <c r="K12" s="40">
        <f>-(I12-J12)</f>
        <v>0</v>
      </c>
      <c r="L12" s="40">
        <f>-(I12-J12)</f>
        <v>0</v>
      </c>
      <c r="M12" s="50"/>
    </row>
    <row r="13" spans="1:13" s="2" customFormat="1" ht="15.75" customHeight="1">
      <c r="A13" s="40" t="s">
        <v>78</v>
      </c>
      <c r="B13" s="40"/>
      <c r="C13" s="46">
        <v>1365</v>
      </c>
      <c r="D13" s="6" t="s">
        <v>78</v>
      </c>
      <c r="E13" s="46">
        <v>1700</v>
      </c>
      <c r="F13" s="48"/>
      <c r="G13" s="48"/>
      <c r="H13" s="48"/>
      <c r="I13" s="46">
        <v>827</v>
      </c>
      <c r="J13" s="47">
        <v>827</v>
      </c>
      <c r="K13" s="40">
        <f>-(I13-J13)</f>
        <v>0</v>
      </c>
      <c r="L13" s="40">
        <f>-(I13-J13)</f>
        <v>0</v>
      </c>
      <c r="M13" s="40"/>
    </row>
    <row r="14" spans="1:13" s="2" customFormat="1" ht="15.75" customHeight="1">
      <c r="A14" s="40" t="s">
        <v>79</v>
      </c>
      <c r="B14" s="40"/>
      <c r="C14" s="47">
        <f>SUM(C9:C13)</f>
        <v>5938</v>
      </c>
      <c r="D14" s="48"/>
      <c r="E14" s="46">
        <f>SUM(E9:E13)</f>
        <v>7000</v>
      </c>
      <c r="F14" s="48"/>
      <c r="G14" s="48"/>
      <c r="H14" s="48"/>
      <c r="I14" s="47"/>
      <c r="J14" s="47">
        <f>SUM(J9:J13)</f>
        <v>1572</v>
      </c>
      <c r="K14" s="40"/>
      <c r="L14" s="40"/>
      <c r="M14" s="40"/>
    </row>
    <row r="16" ht="15">
      <c r="A16" s="1" t="s">
        <v>16</v>
      </c>
    </row>
    <row r="18" spans="1:12" ht="15">
      <c r="A18" s="1" t="s">
        <v>17</v>
      </c>
      <c r="D18" s="36">
        <f>J14/C14</f>
        <v>0.2647356012125295</v>
      </c>
      <c r="E18" s="10"/>
      <c r="H18" s="1" t="s">
        <v>24</v>
      </c>
      <c r="K18" s="36">
        <f>Totals!L8</f>
        <v>0.6058608058608058</v>
      </c>
      <c r="L18" s="12"/>
    </row>
    <row r="20" spans="1:13" ht="15">
      <c r="A20" s="1" t="s">
        <v>19</v>
      </c>
      <c r="C20" s="1" t="s">
        <v>20</v>
      </c>
      <c r="F20" s="1" t="s">
        <v>21</v>
      </c>
      <c r="H20" s="1" t="s">
        <v>22</v>
      </c>
      <c r="J20" s="51" t="s">
        <v>25</v>
      </c>
      <c r="K20" s="51"/>
      <c r="L20" s="51"/>
      <c r="M20" s="51"/>
    </row>
  </sheetData>
  <sheetProtection/>
  <mergeCells count="9">
    <mergeCell ref="J20:M20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3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3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2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="85" zoomScaleNormal="85" zoomScalePageLayoutView="0" workbookViewId="0" topLeftCell="A2">
      <selection activeCell="O9" sqref="O9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27</v>
      </c>
      <c r="B9" s="40" t="s">
        <v>107</v>
      </c>
      <c r="C9" s="47">
        <v>1176</v>
      </c>
      <c r="D9" s="6">
        <v>27</v>
      </c>
      <c r="E9" s="47">
        <v>1400</v>
      </c>
      <c r="F9" s="47">
        <v>25</v>
      </c>
      <c r="G9" s="47"/>
      <c r="H9" s="47"/>
      <c r="I9" s="47">
        <v>357</v>
      </c>
      <c r="J9" s="9">
        <v>357</v>
      </c>
      <c r="K9" s="40">
        <f aca="true" t="shared" si="0" ref="K9:K14">-(I9-J9)</f>
        <v>0</v>
      </c>
      <c r="L9" s="40">
        <f aca="true" t="shared" si="1" ref="L9:L14">-(I9-J9)</f>
        <v>0</v>
      </c>
      <c r="M9" s="40"/>
    </row>
    <row r="10" spans="1:13" s="2" customFormat="1" ht="15">
      <c r="A10" s="40">
        <v>28</v>
      </c>
      <c r="B10" s="40" t="s">
        <v>108</v>
      </c>
      <c r="C10" s="47">
        <v>403</v>
      </c>
      <c r="D10" s="6">
        <v>28</v>
      </c>
      <c r="E10" s="47">
        <v>500</v>
      </c>
      <c r="F10" s="47">
        <v>25</v>
      </c>
      <c r="G10" s="47"/>
      <c r="H10" s="47"/>
      <c r="I10" s="47">
        <v>116</v>
      </c>
      <c r="J10" s="8">
        <v>116</v>
      </c>
      <c r="K10" s="40">
        <f t="shared" si="0"/>
        <v>0</v>
      </c>
      <c r="L10" s="40">
        <f t="shared" si="1"/>
        <v>0</v>
      </c>
      <c r="M10" s="50">
        <v>45</v>
      </c>
    </row>
    <row r="11" spans="1:13" s="2" customFormat="1" ht="15">
      <c r="A11" s="40">
        <v>29</v>
      </c>
      <c r="B11" s="40" t="s">
        <v>109</v>
      </c>
      <c r="C11" s="47">
        <v>1016</v>
      </c>
      <c r="D11" s="6">
        <v>29</v>
      </c>
      <c r="E11" s="47">
        <v>1200</v>
      </c>
      <c r="F11" s="47">
        <v>25</v>
      </c>
      <c r="G11" s="47"/>
      <c r="H11" s="47"/>
      <c r="I11" s="47">
        <v>334</v>
      </c>
      <c r="J11" s="9">
        <v>334</v>
      </c>
      <c r="K11" s="40">
        <f t="shared" si="0"/>
        <v>0</v>
      </c>
      <c r="L11" s="40">
        <f t="shared" si="1"/>
        <v>0</v>
      </c>
      <c r="M11" s="50">
        <v>31</v>
      </c>
    </row>
    <row r="12" spans="1:13" s="2" customFormat="1" ht="15">
      <c r="A12" s="40">
        <v>30</v>
      </c>
      <c r="B12" s="40" t="s">
        <v>110</v>
      </c>
      <c r="C12" s="47">
        <v>823</v>
      </c>
      <c r="D12" s="6">
        <v>30</v>
      </c>
      <c r="E12" s="47">
        <v>1000</v>
      </c>
      <c r="F12" s="47">
        <v>25</v>
      </c>
      <c r="G12" s="47"/>
      <c r="H12" s="47"/>
      <c r="I12" s="47">
        <v>140</v>
      </c>
      <c r="J12" s="9">
        <v>140</v>
      </c>
      <c r="K12" s="40">
        <f t="shared" si="0"/>
        <v>0</v>
      </c>
      <c r="L12" s="40">
        <f t="shared" si="1"/>
        <v>0</v>
      </c>
      <c r="M12" s="50"/>
    </row>
    <row r="13" spans="1:13" s="2" customFormat="1" ht="15">
      <c r="A13" s="40">
        <v>31</v>
      </c>
      <c r="B13" s="40" t="s">
        <v>111</v>
      </c>
      <c r="C13" s="47">
        <v>1068</v>
      </c>
      <c r="D13" s="6">
        <v>31</v>
      </c>
      <c r="E13" s="47">
        <v>1200</v>
      </c>
      <c r="F13" s="47">
        <v>25</v>
      </c>
      <c r="G13" s="47"/>
      <c r="H13" s="47"/>
      <c r="I13" s="47">
        <v>319</v>
      </c>
      <c r="J13" s="8">
        <v>319</v>
      </c>
      <c r="K13" s="40">
        <f t="shared" si="0"/>
        <v>0</v>
      </c>
      <c r="L13" s="40">
        <f t="shared" si="1"/>
        <v>0</v>
      </c>
      <c r="M13" s="40">
        <v>29</v>
      </c>
    </row>
    <row r="14" spans="1:13" s="2" customFormat="1" ht="15.75" customHeight="1">
      <c r="A14" s="40" t="s">
        <v>78</v>
      </c>
      <c r="B14" s="40"/>
      <c r="C14" s="46">
        <v>1511</v>
      </c>
      <c r="D14" s="6" t="s">
        <v>78</v>
      </c>
      <c r="E14" s="46">
        <v>1900</v>
      </c>
      <c r="F14" s="48"/>
      <c r="G14" s="48"/>
      <c r="H14" s="48"/>
      <c r="I14" s="46">
        <v>1056</v>
      </c>
      <c r="J14" s="47">
        <v>1056</v>
      </c>
      <c r="K14" s="40">
        <f t="shared" si="0"/>
        <v>0</v>
      </c>
      <c r="L14" s="40">
        <f t="shared" si="1"/>
        <v>0</v>
      </c>
      <c r="M14" s="40"/>
    </row>
    <row r="15" spans="1:13" s="2" customFormat="1" ht="15.75" customHeight="1">
      <c r="A15" s="40" t="s">
        <v>79</v>
      </c>
      <c r="B15" s="40"/>
      <c r="C15" s="47">
        <f>SUM(C9:C14)</f>
        <v>5997</v>
      </c>
      <c r="D15" s="48"/>
      <c r="E15" s="46">
        <f>SUM(E9:E14)</f>
        <v>7200</v>
      </c>
      <c r="F15" s="48"/>
      <c r="G15" s="48"/>
      <c r="H15" s="48"/>
      <c r="I15" s="47"/>
      <c r="J15" s="47">
        <f>SUM(J9:J14)</f>
        <v>2322</v>
      </c>
      <c r="K15" s="40"/>
      <c r="L15" s="40"/>
      <c r="M15" s="40"/>
    </row>
    <row r="17" ht="15">
      <c r="A17" s="1" t="s">
        <v>16</v>
      </c>
    </row>
    <row r="19" spans="1:12" ht="15">
      <c r="A19" s="1" t="s">
        <v>17</v>
      </c>
      <c r="D19" s="36">
        <f>J15/C15</f>
        <v>0.3871935967983992</v>
      </c>
      <c r="E19" s="10"/>
      <c r="H19" s="1" t="s">
        <v>24</v>
      </c>
      <c r="K19" s="36">
        <f>Totals!L9</f>
        <v>0.698874917273329</v>
      </c>
      <c r="L19" s="12"/>
    </row>
    <row r="21" spans="1:13" ht="15">
      <c r="A21" s="1" t="s">
        <v>19</v>
      </c>
      <c r="C21" s="1" t="s">
        <v>20</v>
      </c>
      <c r="F21" s="1" t="s">
        <v>21</v>
      </c>
      <c r="H21" s="1" t="s">
        <v>22</v>
      </c>
      <c r="J21" s="51" t="s">
        <v>25</v>
      </c>
      <c r="K21" s="51"/>
      <c r="L21" s="51"/>
      <c r="M21" s="51"/>
    </row>
  </sheetData>
  <sheetProtection/>
  <mergeCells count="9">
    <mergeCell ref="J21:M21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4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4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3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2">
      <selection activeCell="K9" sqref="K9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="2" customFormat="1" ht="15"/>
    <row r="3" spans="1:13" s="2" customFormat="1" ht="1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3" t="s">
        <v>64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="2" customFormat="1" ht="15"/>
    <row r="7" spans="1:13" s="3" customFormat="1" ht="157.5" customHeight="1">
      <c r="A7" s="6" t="s">
        <v>55</v>
      </c>
      <c r="B7" s="6" t="s">
        <v>80</v>
      </c>
      <c r="C7" s="6" t="s">
        <v>0</v>
      </c>
      <c r="D7" s="52" t="s">
        <v>1</v>
      </c>
      <c r="E7" s="52" t="s">
        <v>2</v>
      </c>
      <c r="F7" s="52"/>
      <c r="G7" s="54" t="s">
        <v>3</v>
      </c>
      <c r="H7" s="54"/>
      <c r="I7" s="6" t="s">
        <v>4</v>
      </c>
      <c r="J7" s="6" t="s">
        <v>5</v>
      </c>
      <c r="K7" s="52" t="s">
        <v>6</v>
      </c>
      <c r="L7" s="52"/>
      <c r="M7" s="6" t="s">
        <v>7</v>
      </c>
    </row>
    <row r="8" spans="1:13" s="4" customFormat="1" ht="45" customHeight="1">
      <c r="A8" s="5"/>
      <c r="B8" s="5"/>
      <c r="C8" s="5"/>
      <c r="D8" s="52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5" t="s">
        <v>14</v>
      </c>
      <c r="L8" s="55"/>
      <c r="M8" s="5"/>
    </row>
    <row r="9" spans="1:13" s="2" customFormat="1" ht="15">
      <c r="A9" s="40">
        <v>32</v>
      </c>
      <c r="B9" s="40" t="s">
        <v>112</v>
      </c>
      <c r="C9" s="47">
        <v>1104</v>
      </c>
      <c r="D9" s="6">
        <v>32</v>
      </c>
      <c r="E9" s="47">
        <v>1300</v>
      </c>
      <c r="F9" s="47">
        <v>25</v>
      </c>
      <c r="G9" s="47"/>
      <c r="H9" s="47"/>
      <c r="I9" s="47">
        <v>386</v>
      </c>
      <c r="J9" s="9">
        <v>386</v>
      </c>
      <c r="K9" s="40">
        <f>-(I9-J9)</f>
        <v>0</v>
      </c>
      <c r="L9" s="40">
        <f>-(I9-J9)</f>
        <v>0</v>
      </c>
      <c r="M9" s="40">
        <v>34</v>
      </c>
    </row>
    <row r="10" spans="1:13" s="2" customFormat="1" ht="15">
      <c r="A10" s="40">
        <v>33</v>
      </c>
      <c r="B10" s="40" t="s">
        <v>113</v>
      </c>
      <c r="C10" s="47">
        <v>970</v>
      </c>
      <c r="D10" s="6">
        <v>33</v>
      </c>
      <c r="E10" s="47">
        <v>1100</v>
      </c>
      <c r="F10" s="47">
        <v>25</v>
      </c>
      <c r="G10" s="47"/>
      <c r="H10" s="47"/>
      <c r="I10" s="47">
        <v>297</v>
      </c>
      <c r="J10" s="8">
        <v>297</v>
      </c>
      <c r="K10" s="40">
        <f>-(I10-J10)</f>
        <v>0</v>
      </c>
      <c r="L10" s="40">
        <f>-(I10-J10)</f>
        <v>0</v>
      </c>
      <c r="M10" s="40">
        <v>18</v>
      </c>
    </row>
    <row r="11" spans="1:13" s="2" customFormat="1" ht="15">
      <c r="A11" s="40">
        <v>34</v>
      </c>
      <c r="B11" s="40" t="s">
        <v>114</v>
      </c>
      <c r="C11" s="47">
        <v>885</v>
      </c>
      <c r="D11" s="6">
        <v>34</v>
      </c>
      <c r="E11" s="47">
        <v>1000</v>
      </c>
      <c r="F11" s="47">
        <v>25</v>
      </c>
      <c r="G11" s="47"/>
      <c r="H11" s="47"/>
      <c r="I11" s="47">
        <v>170</v>
      </c>
      <c r="J11" s="9">
        <v>170</v>
      </c>
      <c r="K11" s="40">
        <f>-(I11-J11)</f>
        <v>0</v>
      </c>
      <c r="L11" s="40">
        <f>-(I11-J11)</f>
        <v>0</v>
      </c>
      <c r="M11" s="40">
        <v>32</v>
      </c>
    </row>
    <row r="12" spans="1:13" s="2" customFormat="1" ht="15.75" customHeight="1">
      <c r="A12" s="40" t="s">
        <v>78</v>
      </c>
      <c r="B12" s="40"/>
      <c r="C12" s="46">
        <v>1142</v>
      </c>
      <c r="D12" s="6" t="s">
        <v>78</v>
      </c>
      <c r="E12" s="46">
        <v>1500</v>
      </c>
      <c r="F12" s="48"/>
      <c r="G12" s="48"/>
      <c r="H12" s="48"/>
      <c r="I12" s="46">
        <v>853</v>
      </c>
      <c r="J12" s="47">
        <v>853</v>
      </c>
      <c r="K12" s="40">
        <f>-(I12-J12)</f>
        <v>0</v>
      </c>
      <c r="L12" s="40">
        <f>-(I12-J12)</f>
        <v>0</v>
      </c>
      <c r="M12" s="40"/>
    </row>
    <row r="13" spans="1:13" s="2" customFormat="1" ht="15.75" customHeight="1">
      <c r="A13" s="40" t="s">
        <v>79</v>
      </c>
      <c r="B13" s="40"/>
      <c r="C13" s="47">
        <f>SUM(C9:C12)</f>
        <v>4101</v>
      </c>
      <c r="D13" s="48"/>
      <c r="E13" s="46">
        <f>SUM(E9:E12)</f>
        <v>4900</v>
      </c>
      <c r="F13" s="48"/>
      <c r="G13" s="48"/>
      <c r="H13" s="48"/>
      <c r="I13" s="47"/>
      <c r="J13" s="47">
        <f>SUM(J9:J12)</f>
        <v>1706</v>
      </c>
      <c r="K13" s="40"/>
      <c r="L13" s="40"/>
      <c r="M13" s="40"/>
    </row>
    <row r="15" ht="15">
      <c r="A15" s="1" t="s">
        <v>16</v>
      </c>
    </row>
    <row r="17" spans="1:12" ht="15">
      <c r="A17" s="1" t="s">
        <v>17</v>
      </c>
      <c r="D17" s="36">
        <f>J13/C13</f>
        <v>0.4159960985125579</v>
      </c>
      <c r="E17" s="10"/>
      <c r="H17" s="1" t="s">
        <v>24</v>
      </c>
      <c r="K17" s="36">
        <f>Totals!L10</f>
        <v>0.7469352014010507</v>
      </c>
      <c r="L17" s="10"/>
    </row>
    <row r="19" spans="1:13" ht="15">
      <c r="A19" s="1" t="s">
        <v>19</v>
      </c>
      <c r="C19" s="1" t="s">
        <v>20</v>
      </c>
      <c r="F19" s="1" t="s">
        <v>21</v>
      </c>
      <c r="H19" s="1" t="s">
        <v>22</v>
      </c>
      <c r="J19" s="51" t="s">
        <v>25</v>
      </c>
      <c r="K19" s="51"/>
      <c r="L19" s="51"/>
      <c r="M19" s="51"/>
    </row>
  </sheetData>
  <sheetProtection/>
  <mergeCells count="9">
    <mergeCell ref="J19:M19"/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2">
    <cfRule type="cellIs" priority="1" dxfId="0" operator="greaterThan" stopIfTrue="1">
      <formula>0</formula>
    </cfRule>
    <cfRule type="cellIs" priority="2" dxfId="2" operator="lessThan" stopIfTrue="1">
      <formula>0</formula>
    </cfRule>
    <cfRule type="cellIs" priority="3" dxfId="1" operator="equal" stopIfTrue="1">
      <formula>0</formula>
    </cfRule>
  </conditionalFormatting>
  <conditionalFormatting sqref="L9:L12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I9:I11">
    <cfRule type="cellIs" priority="7" dxfId="0" operator="notEqual" stopIfTrue="1">
      <formula>#REF!-#REF!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Chesterfield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alsopj</dc:creator>
  <cp:keywords/>
  <dc:description/>
  <cp:lastModifiedBy>Jonathan Alsop</cp:lastModifiedBy>
  <cp:lastPrinted>2023-04-26T15:41:33Z</cp:lastPrinted>
  <dcterms:created xsi:type="dcterms:W3CDTF">2010-05-05T08:19:33Z</dcterms:created>
  <dcterms:modified xsi:type="dcterms:W3CDTF">2023-05-04T23:44:40Z</dcterms:modified>
  <cp:category/>
  <cp:version/>
  <cp:contentType/>
  <cp:contentStatus/>
</cp:coreProperties>
</file>